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020\4 - PREGÕES\22 - PREGÃO 22.2020 - AR CONDICIONADO\APÓS A SUSPENSÃO\EDITAL\"/>
    </mc:Choice>
  </mc:AlternateContent>
  <bookViews>
    <workbookView xWindow="0" yWindow="0" windowWidth="20490" windowHeight="7800" firstSheet="2" activeTab="2"/>
  </bookViews>
  <sheets>
    <sheet name="Encarte A (M.O. não residente)" sheetId="23" r:id="rId1"/>
    <sheet name="ENCARTE B (M.O. residente) " sheetId="24" r:id="rId2"/>
    <sheet name="Material Equip. Básico Resumido" sheetId="18" r:id="rId3"/>
    <sheet name="EPI " sheetId="13" r:id="rId4"/>
    <sheet name="Uniformes" sheetId="14" r:id="rId5"/>
    <sheet name="Peças Reposição (Plan_CD)" sheetId="26" r:id="rId6"/>
    <sheet name="RESUMO" sheetId="25" r:id="rId7"/>
  </sheets>
  <definedNames>
    <definedName name="_xlnm._FilterDatabase" localSheetId="5" hidden="1">'Peças Reposição (Plan_CD)'!$A$3:$F$116</definedName>
    <definedName name="_xlnm._FilterDatabase" localSheetId="6" hidden="1">RESUMO!$A$3:$C$6</definedName>
    <definedName name="_xlnm.Print_Area" localSheetId="1">'ENCARTE B (M.O. residente) '!$B$2:$H$136</definedName>
    <definedName name="_xlnm.Print_Area" localSheetId="5">'Peças Reposição (Plan_CD)'!$A$1:$F$129</definedName>
    <definedName name="_xlnm.Print_Area" localSheetId="6">RESUMO!$A$1:$C$9</definedName>
    <definedName name="Excel_BuiltIn_Print_Area_10_1" localSheetId="1">#REF!</definedName>
    <definedName name="Excel_BuiltIn_Print_Area_10_1" localSheetId="3">#REF!</definedName>
    <definedName name="Excel_BuiltIn_Print_Area_10_1" localSheetId="2">#REF!</definedName>
    <definedName name="Excel_BuiltIn_Print_Area_10_1" localSheetId="6">#REF!</definedName>
    <definedName name="Excel_BuiltIn_Print_Area_10_1" localSheetId="4">#REF!</definedName>
    <definedName name="Excel_BuiltIn_Print_Area_10_1">#REF!</definedName>
    <definedName name="Excel_BuiltIn_Print_Area_10_1_1">"$#REF!.$A$1:$F$122"</definedName>
    <definedName name="Excel_BuiltIn_Print_Area_100" localSheetId="1">#REF!</definedName>
    <definedName name="Excel_BuiltIn_Print_Area_100" localSheetId="3">#REF!</definedName>
    <definedName name="Excel_BuiltIn_Print_Area_100" localSheetId="2">#REF!</definedName>
    <definedName name="Excel_BuiltIn_Print_Area_100" localSheetId="6">#REF!</definedName>
    <definedName name="Excel_BuiltIn_Print_Area_100" localSheetId="4">#REF!</definedName>
    <definedName name="Excel_BuiltIn_Print_Area_100">#REF!</definedName>
    <definedName name="Excel_BuiltIn_Print_Area_100_1" localSheetId="1">#REF!</definedName>
    <definedName name="Excel_BuiltIn_Print_Area_100_1" localSheetId="3">#REF!</definedName>
    <definedName name="Excel_BuiltIn_Print_Area_100_1" localSheetId="2">#REF!</definedName>
    <definedName name="Excel_BuiltIn_Print_Area_100_1" localSheetId="6">#REF!</definedName>
    <definedName name="Excel_BuiltIn_Print_Area_100_1" localSheetId="4">#REF!</definedName>
    <definedName name="Excel_BuiltIn_Print_Area_100_1">#REF!</definedName>
    <definedName name="Excel_BuiltIn_Print_Area_101" localSheetId="1">#REF!</definedName>
    <definedName name="Excel_BuiltIn_Print_Area_101" localSheetId="3">#REF!</definedName>
    <definedName name="Excel_BuiltIn_Print_Area_101" localSheetId="2">#REF!</definedName>
    <definedName name="Excel_BuiltIn_Print_Area_101" localSheetId="6">#REF!</definedName>
    <definedName name="Excel_BuiltIn_Print_Area_101" localSheetId="4">#REF!</definedName>
    <definedName name="Excel_BuiltIn_Print_Area_101">#REF!</definedName>
    <definedName name="Excel_BuiltIn_Print_Area_101_1" localSheetId="1">#REF!</definedName>
    <definedName name="Excel_BuiltIn_Print_Area_101_1" localSheetId="3">#REF!</definedName>
    <definedName name="Excel_BuiltIn_Print_Area_101_1" localSheetId="2">#REF!</definedName>
    <definedName name="Excel_BuiltIn_Print_Area_101_1" localSheetId="6">#REF!</definedName>
    <definedName name="Excel_BuiltIn_Print_Area_101_1" localSheetId="4">#REF!</definedName>
    <definedName name="Excel_BuiltIn_Print_Area_101_1">#REF!</definedName>
    <definedName name="Excel_BuiltIn_Print_Area_102" localSheetId="1">#REF!</definedName>
    <definedName name="Excel_BuiltIn_Print_Area_102" localSheetId="3">#REF!</definedName>
    <definedName name="Excel_BuiltIn_Print_Area_102" localSheetId="2">#REF!</definedName>
    <definedName name="Excel_BuiltIn_Print_Area_102" localSheetId="6">#REF!</definedName>
    <definedName name="Excel_BuiltIn_Print_Area_102" localSheetId="4">#REF!</definedName>
    <definedName name="Excel_BuiltIn_Print_Area_102">#REF!</definedName>
    <definedName name="Excel_BuiltIn_Print_Area_103" localSheetId="1">#REF!</definedName>
    <definedName name="Excel_BuiltIn_Print_Area_103" localSheetId="3">#REF!</definedName>
    <definedName name="Excel_BuiltIn_Print_Area_103" localSheetId="2">#REF!</definedName>
    <definedName name="Excel_BuiltIn_Print_Area_103" localSheetId="6">#REF!</definedName>
    <definedName name="Excel_BuiltIn_Print_Area_103" localSheetId="4">#REF!</definedName>
    <definedName name="Excel_BuiltIn_Print_Area_103">#REF!</definedName>
    <definedName name="Excel_BuiltIn_Print_Area_104" localSheetId="3">#REF!</definedName>
    <definedName name="Excel_BuiltIn_Print_Area_104" localSheetId="2">#REF!</definedName>
    <definedName name="Excel_BuiltIn_Print_Area_104" localSheetId="6">#REF!</definedName>
    <definedName name="Excel_BuiltIn_Print_Area_104" localSheetId="4">#REF!</definedName>
    <definedName name="Excel_BuiltIn_Print_Area_104">#REF!</definedName>
    <definedName name="Excel_BuiltIn_Print_Area_104_1" localSheetId="3">#REF!</definedName>
    <definedName name="Excel_BuiltIn_Print_Area_104_1" localSheetId="2">#REF!</definedName>
    <definedName name="Excel_BuiltIn_Print_Area_104_1" localSheetId="6">#REF!</definedName>
    <definedName name="Excel_BuiltIn_Print_Area_104_1" localSheetId="4">#REF!</definedName>
    <definedName name="Excel_BuiltIn_Print_Area_104_1">#REF!</definedName>
    <definedName name="Excel_BuiltIn_Print_Area_105" localSheetId="3">#REF!</definedName>
    <definedName name="Excel_BuiltIn_Print_Area_105" localSheetId="2">#REF!</definedName>
    <definedName name="Excel_BuiltIn_Print_Area_105" localSheetId="6">#REF!</definedName>
    <definedName name="Excel_BuiltIn_Print_Area_105" localSheetId="4">#REF!</definedName>
    <definedName name="Excel_BuiltIn_Print_Area_105">#REF!</definedName>
    <definedName name="Excel_BuiltIn_Print_Area_105_1" localSheetId="3">#REF!</definedName>
    <definedName name="Excel_BuiltIn_Print_Area_105_1" localSheetId="2">#REF!</definedName>
    <definedName name="Excel_BuiltIn_Print_Area_105_1" localSheetId="6">#REF!</definedName>
    <definedName name="Excel_BuiltIn_Print_Area_105_1" localSheetId="4">#REF!</definedName>
    <definedName name="Excel_BuiltIn_Print_Area_105_1">#REF!</definedName>
    <definedName name="Excel_BuiltIn_Print_Area_106" localSheetId="3">#REF!</definedName>
    <definedName name="Excel_BuiltIn_Print_Area_106" localSheetId="2">#REF!</definedName>
    <definedName name="Excel_BuiltIn_Print_Area_106" localSheetId="6">#REF!</definedName>
    <definedName name="Excel_BuiltIn_Print_Area_106" localSheetId="4">#REF!</definedName>
    <definedName name="Excel_BuiltIn_Print_Area_106">#REF!</definedName>
    <definedName name="Excel_BuiltIn_Print_Area_107" localSheetId="3">#REF!</definedName>
    <definedName name="Excel_BuiltIn_Print_Area_107" localSheetId="2">#REF!</definedName>
    <definedName name="Excel_BuiltIn_Print_Area_107" localSheetId="6">#REF!</definedName>
    <definedName name="Excel_BuiltIn_Print_Area_107" localSheetId="4">#REF!</definedName>
    <definedName name="Excel_BuiltIn_Print_Area_107">#REF!</definedName>
    <definedName name="Excel_BuiltIn_Print_Area_108" localSheetId="1">#REF!</definedName>
    <definedName name="Excel_BuiltIn_Print_Area_108" localSheetId="3">#REF!</definedName>
    <definedName name="Excel_BuiltIn_Print_Area_108" localSheetId="2">#REF!</definedName>
    <definedName name="Excel_BuiltIn_Print_Area_108" localSheetId="6">#REF!</definedName>
    <definedName name="Excel_BuiltIn_Print_Area_108" localSheetId="4">#REF!</definedName>
    <definedName name="Excel_BuiltIn_Print_Area_108">#REF!</definedName>
    <definedName name="Excel_BuiltIn_Print_Area_109" localSheetId="3">#REF!</definedName>
    <definedName name="Excel_BuiltIn_Print_Area_109" localSheetId="2">#REF!</definedName>
    <definedName name="Excel_BuiltIn_Print_Area_109" localSheetId="6">#REF!</definedName>
    <definedName name="Excel_BuiltIn_Print_Area_109" localSheetId="4">#REF!</definedName>
    <definedName name="Excel_BuiltIn_Print_Area_109">#REF!</definedName>
    <definedName name="Excel_BuiltIn_Print_Area_11_1" localSheetId="3">#REF!</definedName>
    <definedName name="Excel_BuiltIn_Print_Area_11_1" localSheetId="2">#REF!</definedName>
    <definedName name="Excel_BuiltIn_Print_Area_11_1" localSheetId="6">#REF!</definedName>
    <definedName name="Excel_BuiltIn_Print_Area_11_1" localSheetId="4">#REF!</definedName>
    <definedName name="Excel_BuiltIn_Print_Area_11_1">#REF!</definedName>
    <definedName name="Excel_BuiltIn_Print_Area_11_1_1">"$#REF!.$A$1:$F$122"</definedName>
    <definedName name="Excel_BuiltIn_Print_Area_110" localSheetId="3">#REF!</definedName>
    <definedName name="Excel_BuiltIn_Print_Area_110" localSheetId="2">#REF!</definedName>
    <definedName name="Excel_BuiltIn_Print_Area_110" localSheetId="6">#REF!</definedName>
    <definedName name="Excel_BuiltIn_Print_Area_110" localSheetId="4">#REF!</definedName>
    <definedName name="Excel_BuiltIn_Print_Area_110">#REF!</definedName>
    <definedName name="Excel_BuiltIn_Print_Area_110_1" localSheetId="3">#REF!</definedName>
    <definedName name="Excel_BuiltIn_Print_Area_110_1" localSheetId="2">#REF!</definedName>
    <definedName name="Excel_BuiltIn_Print_Area_110_1" localSheetId="6">#REF!</definedName>
    <definedName name="Excel_BuiltIn_Print_Area_110_1" localSheetId="4">#REF!</definedName>
    <definedName name="Excel_BuiltIn_Print_Area_110_1">#REF!</definedName>
    <definedName name="Excel_BuiltIn_Print_Area_111" localSheetId="3">#REF!</definedName>
    <definedName name="Excel_BuiltIn_Print_Area_111" localSheetId="2">#REF!</definedName>
    <definedName name="Excel_BuiltIn_Print_Area_111" localSheetId="6">#REF!</definedName>
    <definedName name="Excel_BuiltIn_Print_Area_111" localSheetId="4">#REF!</definedName>
    <definedName name="Excel_BuiltIn_Print_Area_111">#REF!</definedName>
    <definedName name="Excel_BuiltIn_Print_Area_111_1" localSheetId="3">#REF!</definedName>
    <definedName name="Excel_BuiltIn_Print_Area_111_1" localSheetId="2">#REF!</definedName>
    <definedName name="Excel_BuiltIn_Print_Area_111_1" localSheetId="6">#REF!</definedName>
    <definedName name="Excel_BuiltIn_Print_Area_111_1" localSheetId="4">#REF!</definedName>
    <definedName name="Excel_BuiltIn_Print_Area_111_1">#REF!</definedName>
    <definedName name="Excel_BuiltIn_Print_Area_112" localSheetId="1">#REF!</definedName>
    <definedName name="Excel_BuiltIn_Print_Area_112" localSheetId="3">#REF!</definedName>
    <definedName name="Excel_BuiltIn_Print_Area_112" localSheetId="2">#REF!</definedName>
    <definedName name="Excel_BuiltIn_Print_Area_112" localSheetId="6">#REF!</definedName>
    <definedName name="Excel_BuiltIn_Print_Area_112" localSheetId="4">#REF!</definedName>
    <definedName name="Excel_BuiltIn_Print_Area_112">#REF!</definedName>
    <definedName name="Excel_BuiltIn_Print_Area_112_1" localSheetId="3">#REF!</definedName>
    <definedName name="Excel_BuiltIn_Print_Area_112_1" localSheetId="2">#REF!</definedName>
    <definedName name="Excel_BuiltIn_Print_Area_112_1" localSheetId="6">#REF!</definedName>
    <definedName name="Excel_BuiltIn_Print_Area_112_1" localSheetId="4">#REF!</definedName>
    <definedName name="Excel_BuiltIn_Print_Area_112_1">#REF!</definedName>
    <definedName name="Excel_BuiltIn_Print_Area_113" localSheetId="3">#REF!</definedName>
    <definedName name="Excel_BuiltIn_Print_Area_113" localSheetId="2">#REF!</definedName>
    <definedName name="Excel_BuiltIn_Print_Area_113" localSheetId="6">#REF!</definedName>
    <definedName name="Excel_BuiltIn_Print_Area_113" localSheetId="4">#REF!</definedName>
    <definedName name="Excel_BuiltIn_Print_Area_113">#REF!</definedName>
    <definedName name="Excel_BuiltIn_Print_Area_113_1" localSheetId="3">#REF!</definedName>
    <definedName name="Excel_BuiltIn_Print_Area_113_1" localSheetId="2">#REF!</definedName>
    <definedName name="Excel_BuiltIn_Print_Area_113_1" localSheetId="6">#REF!</definedName>
    <definedName name="Excel_BuiltIn_Print_Area_113_1" localSheetId="4">#REF!</definedName>
    <definedName name="Excel_BuiltIn_Print_Area_113_1">#REF!</definedName>
    <definedName name="Excel_BuiltIn_Print_Area_114" localSheetId="3">#REF!</definedName>
    <definedName name="Excel_BuiltIn_Print_Area_114" localSheetId="2">#REF!</definedName>
    <definedName name="Excel_BuiltIn_Print_Area_114" localSheetId="6">#REF!</definedName>
    <definedName name="Excel_BuiltIn_Print_Area_114" localSheetId="4">#REF!</definedName>
    <definedName name="Excel_BuiltIn_Print_Area_114">#REF!</definedName>
    <definedName name="Excel_BuiltIn_Print_Area_114_1" localSheetId="3">#REF!</definedName>
    <definedName name="Excel_BuiltIn_Print_Area_114_1" localSheetId="2">#REF!</definedName>
    <definedName name="Excel_BuiltIn_Print_Area_114_1" localSheetId="6">#REF!</definedName>
    <definedName name="Excel_BuiltIn_Print_Area_114_1" localSheetId="4">#REF!</definedName>
    <definedName name="Excel_BuiltIn_Print_Area_114_1">#REF!</definedName>
    <definedName name="Excel_BuiltIn_Print_Area_115" localSheetId="3">#REF!</definedName>
    <definedName name="Excel_BuiltIn_Print_Area_115" localSheetId="2">#REF!</definedName>
    <definedName name="Excel_BuiltIn_Print_Area_115" localSheetId="6">#REF!</definedName>
    <definedName name="Excel_BuiltIn_Print_Area_115" localSheetId="4">#REF!</definedName>
    <definedName name="Excel_BuiltIn_Print_Area_115">#REF!</definedName>
    <definedName name="Excel_BuiltIn_Print_Area_115_1" localSheetId="3">#REF!</definedName>
    <definedName name="Excel_BuiltIn_Print_Area_115_1" localSheetId="2">#REF!</definedName>
    <definedName name="Excel_BuiltIn_Print_Area_115_1" localSheetId="6">#REF!</definedName>
    <definedName name="Excel_BuiltIn_Print_Area_115_1" localSheetId="4">#REF!</definedName>
    <definedName name="Excel_BuiltIn_Print_Area_115_1">#REF!</definedName>
    <definedName name="Excel_BuiltIn_Print_Area_116" localSheetId="3">#REF!</definedName>
    <definedName name="Excel_BuiltIn_Print_Area_116" localSheetId="2">#REF!</definedName>
    <definedName name="Excel_BuiltIn_Print_Area_116" localSheetId="6">#REF!</definedName>
    <definedName name="Excel_BuiltIn_Print_Area_116" localSheetId="4">#REF!</definedName>
    <definedName name="Excel_BuiltIn_Print_Area_116">#REF!</definedName>
    <definedName name="Excel_BuiltIn_Print_Area_116_1" localSheetId="3">#REF!</definedName>
    <definedName name="Excel_BuiltIn_Print_Area_116_1" localSheetId="2">#REF!</definedName>
    <definedName name="Excel_BuiltIn_Print_Area_116_1" localSheetId="6">#REF!</definedName>
    <definedName name="Excel_BuiltIn_Print_Area_116_1" localSheetId="4">#REF!</definedName>
    <definedName name="Excel_BuiltIn_Print_Area_116_1">#REF!</definedName>
    <definedName name="Excel_BuiltIn_Print_Area_117" localSheetId="3">#REF!</definedName>
    <definedName name="Excel_BuiltIn_Print_Area_117" localSheetId="2">#REF!</definedName>
    <definedName name="Excel_BuiltIn_Print_Area_117" localSheetId="6">#REF!</definedName>
    <definedName name="Excel_BuiltIn_Print_Area_117" localSheetId="4">#REF!</definedName>
    <definedName name="Excel_BuiltIn_Print_Area_117">#REF!</definedName>
    <definedName name="Excel_BuiltIn_Print_Area_117_1" localSheetId="3">#REF!</definedName>
    <definedName name="Excel_BuiltIn_Print_Area_117_1" localSheetId="2">#REF!</definedName>
    <definedName name="Excel_BuiltIn_Print_Area_117_1" localSheetId="6">#REF!</definedName>
    <definedName name="Excel_BuiltIn_Print_Area_117_1" localSheetId="4">#REF!</definedName>
    <definedName name="Excel_BuiltIn_Print_Area_117_1">#REF!</definedName>
    <definedName name="Excel_BuiltIn_Print_Area_118" localSheetId="3">#REF!</definedName>
    <definedName name="Excel_BuiltIn_Print_Area_118" localSheetId="2">#REF!</definedName>
    <definedName name="Excel_BuiltIn_Print_Area_118" localSheetId="6">#REF!</definedName>
    <definedName name="Excel_BuiltIn_Print_Area_118" localSheetId="4">#REF!</definedName>
    <definedName name="Excel_BuiltIn_Print_Area_118">#REF!</definedName>
    <definedName name="Excel_BuiltIn_Print_Area_118_1" localSheetId="3">#REF!</definedName>
    <definedName name="Excel_BuiltIn_Print_Area_118_1" localSheetId="2">#REF!</definedName>
    <definedName name="Excel_BuiltIn_Print_Area_118_1" localSheetId="6">#REF!</definedName>
    <definedName name="Excel_BuiltIn_Print_Area_118_1" localSheetId="4">#REF!</definedName>
    <definedName name="Excel_BuiltIn_Print_Area_118_1">#REF!</definedName>
    <definedName name="Excel_BuiltIn_Print_Area_119" localSheetId="3">#REF!</definedName>
    <definedName name="Excel_BuiltIn_Print_Area_119" localSheetId="2">#REF!</definedName>
    <definedName name="Excel_BuiltIn_Print_Area_119" localSheetId="6">#REF!</definedName>
    <definedName name="Excel_BuiltIn_Print_Area_119" localSheetId="4">#REF!</definedName>
    <definedName name="Excel_BuiltIn_Print_Area_119">#REF!</definedName>
    <definedName name="Excel_BuiltIn_Print_Area_119_1" localSheetId="3">#REF!</definedName>
    <definedName name="Excel_BuiltIn_Print_Area_119_1" localSheetId="2">#REF!</definedName>
    <definedName name="Excel_BuiltIn_Print_Area_119_1" localSheetId="6">#REF!</definedName>
    <definedName name="Excel_BuiltIn_Print_Area_119_1" localSheetId="4">#REF!</definedName>
    <definedName name="Excel_BuiltIn_Print_Area_119_1">#REF!</definedName>
    <definedName name="Excel_BuiltIn_Print_Area_12_1" localSheetId="3">#REF!</definedName>
    <definedName name="Excel_BuiltIn_Print_Area_12_1" localSheetId="2">#REF!</definedName>
    <definedName name="Excel_BuiltIn_Print_Area_12_1" localSheetId="6">#REF!</definedName>
    <definedName name="Excel_BuiltIn_Print_Area_12_1" localSheetId="4">#REF!</definedName>
    <definedName name="Excel_BuiltIn_Print_Area_12_1">#REF!</definedName>
    <definedName name="Excel_BuiltIn_Print_Area_12_1_1">"$#REF!.$A$1:$F$122"</definedName>
    <definedName name="Excel_BuiltIn_Print_Area_120" localSheetId="3">#REF!</definedName>
    <definedName name="Excel_BuiltIn_Print_Area_120" localSheetId="2">#REF!</definedName>
    <definedName name="Excel_BuiltIn_Print_Area_120" localSheetId="6">#REF!</definedName>
    <definedName name="Excel_BuiltIn_Print_Area_120" localSheetId="4">#REF!</definedName>
    <definedName name="Excel_BuiltIn_Print_Area_120">#REF!</definedName>
    <definedName name="Excel_BuiltIn_Print_Area_120_1" localSheetId="3">#REF!</definedName>
    <definedName name="Excel_BuiltIn_Print_Area_120_1" localSheetId="2">#REF!</definedName>
    <definedName name="Excel_BuiltIn_Print_Area_120_1" localSheetId="6">#REF!</definedName>
    <definedName name="Excel_BuiltIn_Print_Area_120_1" localSheetId="4">#REF!</definedName>
    <definedName name="Excel_BuiltIn_Print_Area_120_1">#REF!</definedName>
    <definedName name="Excel_BuiltIn_Print_Area_121" localSheetId="3">#REF!</definedName>
    <definedName name="Excel_BuiltIn_Print_Area_121" localSheetId="2">#REF!</definedName>
    <definedName name="Excel_BuiltIn_Print_Area_121" localSheetId="6">#REF!</definedName>
    <definedName name="Excel_BuiltIn_Print_Area_121" localSheetId="4">#REF!</definedName>
    <definedName name="Excel_BuiltIn_Print_Area_121">#REF!</definedName>
    <definedName name="Excel_BuiltIn_Print_Area_121_1" localSheetId="3">#REF!</definedName>
    <definedName name="Excel_BuiltIn_Print_Area_121_1" localSheetId="2">#REF!</definedName>
    <definedName name="Excel_BuiltIn_Print_Area_121_1" localSheetId="6">#REF!</definedName>
    <definedName name="Excel_BuiltIn_Print_Area_121_1" localSheetId="4">#REF!</definedName>
    <definedName name="Excel_BuiltIn_Print_Area_121_1">#REF!</definedName>
    <definedName name="Excel_BuiltIn_Print_Area_122" localSheetId="3">#REF!</definedName>
    <definedName name="Excel_BuiltIn_Print_Area_122" localSheetId="2">#REF!</definedName>
    <definedName name="Excel_BuiltIn_Print_Area_122" localSheetId="6">#REF!</definedName>
    <definedName name="Excel_BuiltIn_Print_Area_122" localSheetId="4">#REF!</definedName>
    <definedName name="Excel_BuiltIn_Print_Area_122">#REF!</definedName>
    <definedName name="Excel_BuiltIn_Print_Area_122_1" localSheetId="3">#REF!</definedName>
    <definedName name="Excel_BuiltIn_Print_Area_122_1" localSheetId="2">#REF!</definedName>
    <definedName name="Excel_BuiltIn_Print_Area_122_1" localSheetId="6">#REF!</definedName>
    <definedName name="Excel_BuiltIn_Print_Area_122_1" localSheetId="4">#REF!</definedName>
    <definedName name="Excel_BuiltIn_Print_Area_122_1">#REF!</definedName>
    <definedName name="Excel_BuiltIn_Print_Area_123" localSheetId="3">#REF!</definedName>
    <definedName name="Excel_BuiltIn_Print_Area_123" localSheetId="2">#REF!</definedName>
    <definedName name="Excel_BuiltIn_Print_Area_123" localSheetId="6">#REF!</definedName>
    <definedName name="Excel_BuiltIn_Print_Area_123" localSheetId="4">#REF!</definedName>
    <definedName name="Excel_BuiltIn_Print_Area_123">#REF!</definedName>
    <definedName name="Excel_BuiltIn_Print_Area_123_1" localSheetId="3">#REF!</definedName>
    <definedName name="Excel_BuiltIn_Print_Area_123_1" localSheetId="2">#REF!</definedName>
    <definedName name="Excel_BuiltIn_Print_Area_123_1" localSheetId="6">#REF!</definedName>
    <definedName name="Excel_BuiltIn_Print_Area_123_1" localSheetId="4">#REF!</definedName>
    <definedName name="Excel_BuiltIn_Print_Area_123_1">#REF!</definedName>
    <definedName name="Excel_BuiltIn_Print_Area_124" localSheetId="3">#REF!</definedName>
    <definedName name="Excel_BuiltIn_Print_Area_124" localSheetId="2">#REF!</definedName>
    <definedName name="Excel_BuiltIn_Print_Area_124" localSheetId="6">#REF!</definedName>
    <definedName name="Excel_BuiltIn_Print_Area_124" localSheetId="4">#REF!</definedName>
    <definedName name="Excel_BuiltIn_Print_Area_124">#REF!</definedName>
    <definedName name="Excel_BuiltIn_Print_Area_124_1" localSheetId="3">#REF!</definedName>
    <definedName name="Excel_BuiltIn_Print_Area_124_1" localSheetId="2">#REF!</definedName>
    <definedName name="Excel_BuiltIn_Print_Area_124_1" localSheetId="6">#REF!</definedName>
    <definedName name="Excel_BuiltIn_Print_Area_124_1" localSheetId="4">#REF!</definedName>
    <definedName name="Excel_BuiltIn_Print_Area_124_1">#REF!</definedName>
    <definedName name="Excel_BuiltIn_Print_Area_125" localSheetId="3">#REF!</definedName>
    <definedName name="Excel_BuiltIn_Print_Area_125" localSheetId="2">#REF!</definedName>
    <definedName name="Excel_BuiltIn_Print_Area_125" localSheetId="6">#REF!</definedName>
    <definedName name="Excel_BuiltIn_Print_Area_125" localSheetId="4">#REF!</definedName>
    <definedName name="Excel_BuiltIn_Print_Area_125">#REF!</definedName>
    <definedName name="Excel_BuiltIn_Print_Area_125_1" localSheetId="3">#REF!</definedName>
    <definedName name="Excel_BuiltIn_Print_Area_125_1" localSheetId="2">#REF!</definedName>
    <definedName name="Excel_BuiltIn_Print_Area_125_1" localSheetId="6">#REF!</definedName>
    <definedName name="Excel_BuiltIn_Print_Area_125_1" localSheetId="4">#REF!</definedName>
    <definedName name="Excel_BuiltIn_Print_Area_125_1">#REF!</definedName>
    <definedName name="Excel_BuiltIn_Print_Area_126" localSheetId="3">#REF!</definedName>
    <definedName name="Excel_BuiltIn_Print_Area_126" localSheetId="2">#REF!</definedName>
    <definedName name="Excel_BuiltIn_Print_Area_126" localSheetId="6">#REF!</definedName>
    <definedName name="Excel_BuiltIn_Print_Area_126" localSheetId="4">#REF!</definedName>
    <definedName name="Excel_BuiltIn_Print_Area_126">#REF!</definedName>
    <definedName name="Excel_BuiltIn_Print_Area_126_1" localSheetId="3">#REF!</definedName>
    <definedName name="Excel_BuiltIn_Print_Area_126_1" localSheetId="2">#REF!</definedName>
    <definedName name="Excel_BuiltIn_Print_Area_126_1" localSheetId="6">#REF!</definedName>
    <definedName name="Excel_BuiltIn_Print_Area_126_1" localSheetId="4">#REF!</definedName>
    <definedName name="Excel_BuiltIn_Print_Area_126_1">#REF!</definedName>
    <definedName name="Excel_BuiltIn_Print_Area_127" localSheetId="3">#REF!</definedName>
    <definedName name="Excel_BuiltIn_Print_Area_127" localSheetId="2">#REF!</definedName>
    <definedName name="Excel_BuiltIn_Print_Area_127" localSheetId="6">#REF!</definedName>
    <definedName name="Excel_BuiltIn_Print_Area_127" localSheetId="4">#REF!</definedName>
    <definedName name="Excel_BuiltIn_Print_Area_127">#REF!</definedName>
    <definedName name="Excel_BuiltIn_Print_Area_127_1" localSheetId="3">#REF!</definedName>
    <definedName name="Excel_BuiltIn_Print_Area_127_1" localSheetId="2">#REF!</definedName>
    <definedName name="Excel_BuiltIn_Print_Area_127_1" localSheetId="6">#REF!</definedName>
    <definedName name="Excel_BuiltIn_Print_Area_127_1" localSheetId="4">#REF!</definedName>
    <definedName name="Excel_BuiltIn_Print_Area_127_1">#REF!</definedName>
    <definedName name="Excel_BuiltIn_Print_Area_128" localSheetId="3">#REF!</definedName>
    <definedName name="Excel_BuiltIn_Print_Area_128" localSheetId="2">#REF!</definedName>
    <definedName name="Excel_BuiltIn_Print_Area_128" localSheetId="6">#REF!</definedName>
    <definedName name="Excel_BuiltIn_Print_Area_128" localSheetId="4">#REF!</definedName>
    <definedName name="Excel_BuiltIn_Print_Area_128">#REF!</definedName>
    <definedName name="Excel_BuiltIn_Print_Area_128_1" localSheetId="3">#REF!</definedName>
    <definedName name="Excel_BuiltIn_Print_Area_128_1" localSheetId="2">#REF!</definedName>
    <definedName name="Excel_BuiltIn_Print_Area_128_1" localSheetId="6">#REF!</definedName>
    <definedName name="Excel_BuiltIn_Print_Area_128_1" localSheetId="4">#REF!</definedName>
    <definedName name="Excel_BuiltIn_Print_Area_128_1">#REF!</definedName>
    <definedName name="Excel_BuiltIn_Print_Area_129" localSheetId="3">#REF!</definedName>
    <definedName name="Excel_BuiltIn_Print_Area_129" localSheetId="2">#REF!</definedName>
    <definedName name="Excel_BuiltIn_Print_Area_129" localSheetId="6">#REF!</definedName>
    <definedName name="Excel_BuiltIn_Print_Area_129" localSheetId="4">#REF!</definedName>
    <definedName name="Excel_BuiltIn_Print_Area_129">#REF!</definedName>
    <definedName name="Excel_BuiltIn_Print_Area_129_1" localSheetId="3">#REF!</definedName>
    <definedName name="Excel_BuiltIn_Print_Area_129_1" localSheetId="2">#REF!</definedName>
    <definedName name="Excel_BuiltIn_Print_Area_129_1" localSheetId="6">#REF!</definedName>
    <definedName name="Excel_BuiltIn_Print_Area_129_1" localSheetId="4">#REF!</definedName>
    <definedName name="Excel_BuiltIn_Print_Area_129_1">#REF!</definedName>
    <definedName name="Excel_BuiltIn_Print_Area_13_1" localSheetId="3">#REF!</definedName>
    <definedName name="Excel_BuiltIn_Print_Area_13_1" localSheetId="2">#REF!</definedName>
    <definedName name="Excel_BuiltIn_Print_Area_13_1" localSheetId="6">#REF!</definedName>
    <definedName name="Excel_BuiltIn_Print_Area_13_1" localSheetId="4">#REF!</definedName>
    <definedName name="Excel_BuiltIn_Print_Area_13_1">#REF!</definedName>
    <definedName name="Excel_BuiltIn_Print_Area_13_1_1">"$#REF!.$A$1:$F$122"</definedName>
    <definedName name="Excel_BuiltIn_Print_Area_130" localSheetId="3">#REF!</definedName>
    <definedName name="Excel_BuiltIn_Print_Area_130" localSheetId="2">#REF!</definedName>
    <definedName name="Excel_BuiltIn_Print_Area_130" localSheetId="6">#REF!</definedName>
    <definedName name="Excel_BuiltIn_Print_Area_130" localSheetId="4">#REF!</definedName>
    <definedName name="Excel_BuiltIn_Print_Area_130">#REF!</definedName>
    <definedName name="Excel_BuiltIn_Print_Area_130_1" localSheetId="3">#REF!</definedName>
    <definedName name="Excel_BuiltIn_Print_Area_130_1" localSheetId="2">#REF!</definedName>
    <definedName name="Excel_BuiltIn_Print_Area_130_1" localSheetId="6">#REF!</definedName>
    <definedName name="Excel_BuiltIn_Print_Area_130_1" localSheetId="4">#REF!</definedName>
    <definedName name="Excel_BuiltIn_Print_Area_130_1">#REF!</definedName>
    <definedName name="Excel_BuiltIn_Print_Area_131" localSheetId="3">#REF!</definedName>
    <definedName name="Excel_BuiltIn_Print_Area_131" localSheetId="2">#REF!</definedName>
    <definedName name="Excel_BuiltIn_Print_Area_131" localSheetId="6">#REF!</definedName>
    <definedName name="Excel_BuiltIn_Print_Area_131" localSheetId="4">#REF!</definedName>
    <definedName name="Excel_BuiltIn_Print_Area_131">#REF!</definedName>
    <definedName name="Excel_BuiltIn_Print_Area_131_1" localSheetId="3">#REF!</definedName>
    <definedName name="Excel_BuiltIn_Print_Area_131_1" localSheetId="2">#REF!</definedName>
    <definedName name="Excel_BuiltIn_Print_Area_131_1" localSheetId="6">#REF!</definedName>
    <definedName name="Excel_BuiltIn_Print_Area_131_1" localSheetId="4">#REF!</definedName>
    <definedName name="Excel_BuiltIn_Print_Area_131_1">#REF!</definedName>
    <definedName name="Excel_BuiltIn_Print_Area_132" localSheetId="3">#REF!</definedName>
    <definedName name="Excel_BuiltIn_Print_Area_132" localSheetId="2">#REF!</definedName>
    <definedName name="Excel_BuiltIn_Print_Area_132" localSheetId="6">#REF!</definedName>
    <definedName name="Excel_BuiltIn_Print_Area_132" localSheetId="4">#REF!</definedName>
    <definedName name="Excel_BuiltIn_Print_Area_132">#REF!</definedName>
    <definedName name="Excel_BuiltIn_Print_Area_132_1" localSheetId="3">#REF!</definedName>
    <definedName name="Excel_BuiltIn_Print_Area_132_1" localSheetId="2">#REF!</definedName>
    <definedName name="Excel_BuiltIn_Print_Area_132_1" localSheetId="6">#REF!</definedName>
    <definedName name="Excel_BuiltIn_Print_Area_132_1" localSheetId="4">#REF!</definedName>
    <definedName name="Excel_BuiltIn_Print_Area_132_1">#REF!</definedName>
    <definedName name="Excel_BuiltIn_Print_Area_133" localSheetId="3">#REF!</definedName>
    <definedName name="Excel_BuiltIn_Print_Area_133" localSheetId="2">#REF!</definedName>
    <definedName name="Excel_BuiltIn_Print_Area_133" localSheetId="6">#REF!</definedName>
    <definedName name="Excel_BuiltIn_Print_Area_133" localSheetId="4">#REF!</definedName>
    <definedName name="Excel_BuiltIn_Print_Area_133">#REF!</definedName>
    <definedName name="Excel_BuiltIn_Print_Area_134" localSheetId="3">#REF!</definedName>
    <definedName name="Excel_BuiltIn_Print_Area_134" localSheetId="2">#REF!</definedName>
    <definedName name="Excel_BuiltIn_Print_Area_134" localSheetId="6">#REF!</definedName>
    <definedName name="Excel_BuiltIn_Print_Area_134" localSheetId="4">#REF!</definedName>
    <definedName name="Excel_BuiltIn_Print_Area_134">#REF!</definedName>
    <definedName name="Excel_BuiltIn_Print_Area_135" localSheetId="3">#REF!</definedName>
    <definedName name="Excel_BuiltIn_Print_Area_135" localSheetId="2">#REF!</definedName>
    <definedName name="Excel_BuiltIn_Print_Area_135" localSheetId="6">#REF!</definedName>
    <definedName name="Excel_BuiltIn_Print_Area_135" localSheetId="4">#REF!</definedName>
    <definedName name="Excel_BuiltIn_Print_Area_135">#REF!</definedName>
    <definedName name="Excel_BuiltIn_Print_Area_135_1" localSheetId="3">#REF!</definedName>
    <definedName name="Excel_BuiltIn_Print_Area_135_1" localSheetId="2">#REF!</definedName>
    <definedName name="Excel_BuiltIn_Print_Area_135_1" localSheetId="6">#REF!</definedName>
    <definedName name="Excel_BuiltIn_Print_Area_135_1" localSheetId="4">#REF!</definedName>
    <definedName name="Excel_BuiltIn_Print_Area_135_1">#REF!</definedName>
    <definedName name="Excel_BuiltIn_Print_Area_136" localSheetId="3">#REF!</definedName>
    <definedName name="Excel_BuiltIn_Print_Area_136" localSheetId="2">#REF!</definedName>
    <definedName name="Excel_BuiltIn_Print_Area_136" localSheetId="6">#REF!</definedName>
    <definedName name="Excel_BuiltIn_Print_Area_136" localSheetId="4">#REF!</definedName>
    <definedName name="Excel_BuiltIn_Print_Area_136">#REF!</definedName>
    <definedName name="Excel_BuiltIn_Print_Area_136_1" localSheetId="3">#REF!</definedName>
    <definedName name="Excel_BuiltIn_Print_Area_136_1" localSheetId="2">#REF!</definedName>
    <definedName name="Excel_BuiltIn_Print_Area_136_1" localSheetId="6">#REF!</definedName>
    <definedName name="Excel_BuiltIn_Print_Area_136_1" localSheetId="4">#REF!</definedName>
    <definedName name="Excel_BuiltIn_Print_Area_136_1">#REF!</definedName>
    <definedName name="Excel_BuiltIn_Print_Area_137" localSheetId="3">#REF!</definedName>
    <definedName name="Excel_BuiltIn_Print_Area_137" localSheetId="2">#REF!</definedName>
    <definedName name="Excel_BuiltIn_Print_Area_137" localSheetId="6">#REF!</definedName>
    <definedName name="Excel_BuiltIn_Print_Area_137" localSheetId="4">#REF!</definedName>
    <definedName name="Excel_BuiltIn_Print_Area_137">#REF!</definedName>
    <definedName name="Excel_BuiltIn_Print_Area_137_1" localSheetId="3">#REF!</definedName>
    <definedName name="Excel_BuiltIn_Print_Area_137_1" localSheetId="2">#REF!</definedName>
    <definedName name="Excel_BuiltIn_Print_Area_137_1" localSheetId="6">#REF!</definedName>
    <definedName name="Excel_BuiltIn_Print_Area_137_1" localSheetId="4">#REF!</definedName>
    <definedName name="Excel_BuiltIn_Print_Area_137_1">#REF!</definedName>
    <definedName name="Excel_BuiltIn_Print_Area_138" localSheetId="3">#REF!</definedName>
    <definedName name="Excel_BuiltIn_Print_Area_138" localSheetId="2">#REF!</definedName>
    <definedName name="Excel_BuiltIn_Print_Area_138" localSheetId="6">#REF!</definedName>
    <definedName name="Excel_BuiltIn_Print_Area_138" localSheetId="4">#REF!</definedName>
    <definedName name="Excel_BuiltIn_Print_Area_138">#REF!</definedName>
    <definedName name="Excel_BuiltIn_Print_Area_138_1" localSheetId="3">#REF!</definedName>
    <definedName name="Excel_BuiltIn_Print_Area_138_1" localSheetId="2">#REF!</definedName>
    <definedName name="Excel_BuiltIn_Print_Area_138_1" localSheetId="6">#REF!</definedName>
    <definedName name="Excel_BuiltIn_Print_Area_138_1" localSheetId="4">#REF!</definedName>
    <definedName name="Excel_BuiltIn_Print_Area_138_1">#REF!</definedName>
    <definedName name="Excel_BuiltIn_Print_Area_139" localSheetId="1">#REF!</definedName>
    <definedName name="Excel_BuiltIn_Print_Area_139" localSheetId="3">#REF!</definedName>
    <definedName name="Excel_BuiltIn_Print_Area_139" localSheetId="2">#REF!</definedName>
    <definedName name="Excel_BuiltIn_Print_Area_139" localSheetId="6">#REF!</definedName>
    <definedName name="Excel_BuiltIn_Print_Area_139" localSheetId="4">#REF!</definedName>
    <definedName name="Excel_BuiltIn_Print_Area_139">#REF!</definedName>
    <definedName name="Excel_BuiltIn_Print_Area_139_1" localSheetId="3">#REF!</definedName>
    <definedName name="Excel_BuiltIn_Print_Area_139_1" localSheetId="2">#REF!</definedName>
    <definedName name="Excel_BuiltIn_Print_Area_139_1" localSheetId="6">#REF!</definedName>
    <definedName name="Excel_BuiltIn_Print_Area_139_1" localSheetId="4">#REF!</definedName>
    <definedName name="Excel_BuiltIn_Print_Area_139_1">#REF!</definedName>
    <definedName name="Excel_BuiltIn_Print_Area_14_1" localSheetId="3">#REF!</definedName>
    <definedName name="Excel_BuiltIn_Print_Area_14_1" localSheetId="2">#REF!</definedName>
    <definedName name="Excel_BuiltIn_Print_Area_14_1" localSheetId="6">#REF!</definedName>
    <definedName name="Excel_BuiltIn_Print_Area_14_1" localSheetId="4">#REF!</definedName>
    <definedName name="Excel_BuiltIn_Print_Area_14_1">#REF!</definedName>
    <definedName name="Excel_BuiltIn_Print_Area_140" localSheetId="3">#REF!</definedName>
    <definedName name="Excel_BuiltIn_Print_Area_140" localSheetId="2">#REF!</definedName>
    <definedName name="Excel_BuiltIn_Print_Area_140" localSheetId="6">#REF!</definedName>
    <definedName name="Excel_BuiltIn_Print_Area_140" localSheetId="4">#REF!</definedName>
    <definedName name="Excel_BuiltIn_Print_Area_140">#REF!</definedName>
    <definedName name="Excel_BuiltIn_Print_Area_140_1" localSheetId="3">#REF!</definedName>
    <definedName name="Excel_BuiltIn_Print_Area_140_1" localSheetId="2">#REF!</definedName>
    <definedName name="Excel_BuiltIn_Print_Area_140_1" localSheetId="6">#REF!</definedName>
    <definedName name="Excel_BuiltIn_Print_Area_140_1" localSheetId="4">#REF!</definedName>
    <definedName name="Excel_BuiltIn_Print_Area_140_1">#REF!</definedName>
    <definedName name="Excel_BuiltIn_Print_Area_141" localSheetId="1">#REF!</definedName>
    <definedName name="Excel_BuiltIn_Print_Area_141" localSheetId="3">#REF!</definedName>
    <definedName name="Excel_BuiltIn_Print_Area_141" localSheetId="2">#REF!</definedName>
    <definedName name="Excel_BuiltIn_Print_Area_141" localSheetId="6">#REF!</definedName>
    <definedName name="Excel_BuiltIn_Print_Area_141" localSheetId="4">#REF!</definedName>
    <definedName name="Excel_BuiltIn_Print_Area_141">#REF!</definedName>
    <definedName name="Excel_BuiltIn_Print_Area_141_1" localSheetId="1">#REF!</definedName>
    <definedName name="Excel_BuiltIn_Print_Area_141_1" localSheetId="3">#REF!</definedName>
    <definedName name="Excel_BuiltIn_Print_Area_141_1" localSheetId="2">#REF!</definedName>
    <definedName name="Excel_BuiltIn_Print_Area_141_1" localSheetId="6">#REF!</definedName>
    <definedName name="Excel_BuiltIn_Print_Area_141_1" localSheetId="4">#REF!</definedName>
    <definedName name="Excel_BuiltIn_Print_Area_141_1">#REF!</definedName>
    <definedName name="Excel_BuiltIn_Print_Area_142" localSheetId="3">#REF!</definedName>
    <definedName name="Excel_BuiltIn_Print_Area_142" localSheetId="2">#REF!</definedName>
    <definedName name="Excel_BuiltIn_Print_Area_142" localSheetId="6">#REF!</definedName>
    <definedName name="Excel_BuiltIn_Print_Area_142" localSheetId="4">#REF!</definedName>
    <definedName name="Excel_BuiltIn_Print_Area_142">#REF!</definedName>
    <definedName name="Excel_BuiltIn_Print_Area_142_1" localSheetId="3">#REF!</definedName>
    <definedName name="Excel_BuiltIn_Print_Area_142_1" localSheetId="2">#REF!</definedName>
    <definedName name="Excel_BuiltIn_Print_Area_142_1" localSheetId="6">#REF!</definedName>
    <definedName name="Excel_BuiltIn_Print_Area_142_1" localSheetId="4">#REF!</definedName>
    <definedName name="Excel_BuiltIn_Print_Area_142_1">#REF!</definedName>
    <definedName name="Excel_BuiltIn_Print_Area_143" localSheetId="3">#REF!</definedName>
    <definedName name="Excel_BuiltIn_Print_Area_143" localSheetId="2">#REF!</definedName>
    <definedName name="Excel_BuiltIn_Print_Area_143" localSheetId="6">#REF!</definedName>
    <definedName name="Excel_BuiltIn_Print_Area_143" localSheetId="4">#REF!</definedName>
    <definedName name="Excel_BuiltIn_Print_Area_143">#REF!</definedName>
    <definedName name="Excel_BuiltIn_Print_Area_143_1">"$#REF!.$A$1:$F$122"</definedName>
    <definedName name="Excel_BuiltIn_Print_Area_144" localSheetId="3">#REF!</definedName>
    <definedName name="Excel_BuiltIn_Print_Area_144" localSheetId="2">#REF!</definedName>
    <definedName name="Excel_BuiltIn_Print_Area_144" localSheetId="6">#REF!</definedName>
    <definedName name="Excel_BuiltIn_Print_Area_144" localSheetId="4">#REF!</definedName>
    <definedName name="Excel_BuiltIn_Print_Area_144">#REF!</definedName>
    <definedName name="Excel_BuiltIn_Print_Area_145" localSheetId="3">#REF!</definedName>
    <definedName name="Excel_BuiltIn_Print_Area_145" localSheetId="2">#REF!</definedName>
    <definedName name="Excel_BuiltIn_Print_Area_145" localSheetId="6">#REF!</definedName>
    <definedName name="Excel_BuiltIn_Print_Area_145" localSheetId="4">#REF!</definedName>
    <definedName name="Excel_BuiltIn_Print_Area_145">#REF!</definedName>
    <definedName name="Excel_BuiltIn_Print_Area_146" localSheetId="3">#REF!</definedName>
    <definedName name="Excel_BuiltIn_Print_Area_146" localSheetId="2">#REF!</definedName>
    <definedName name="Excel_BuiltIn_Print_Area_146" localSheetId="6">#REF!</definedName>
    <definedName name="Excel_BuiltIn_Print_Area_146" localSheetId="4">#REF!</definedName>
    <definedName name="Excel_BuiltIn_Print_Area_146">#REF!</definedName>
    <definedName name="Excel_BuiltIn_Print_Area_147" localSheetId="3">#REF!</definedName>
    <definedName name="Excel_BuiltIn_Print_Area_147" localSheetId="2">#REF!</definedName>
    <definedName name="Excel_BuiltIn_Print_Area_147" localSheetId="6">#REF!</definedName>
    <definedName name="Excel_BuiltIn_Print_Area_147" localSheetId="4">#REF!</definedName>
    <definedName name="Excel_BuiltIn_Print_Area_147">#REF!</definedName>
    <definedName name="Excel_BuiltIn_Print_Area_148" localSheetId="3">#REF!</definedName>
    <definedName name="Excel_BuiltIn_Print_Area_148" localSheetId="2">#REF!</definedName>
    <definedName name="Excel_BuiltIn_Print_Area_148" localSheetId="6">#REF!</definedName>
    <definedName name="Excel_BuiltIn_Print_Area_148" localSheetId="4">#REF!</definedName>
    <definedName name="Excel_BuiltIn_Print_Area_148">#REF!</definedName>
    <definedName name="Excel_BuiltIn_Print_Area_149" localSheetId="3">#REF!</definedName>
    <definedName name="Excel_BuiltIn_Print_Area_149" localSheetId="2">#REF!</definedName>
    <definedName name="Excel_BuiltIn_Print_Area_149" localSheetId="6">#REF!</definedName>
    <definedName name="Excel_BuiltIn_Print_Area_149" localSheetId="4">#REF!</definedName>
    <definedName name="Excel_BuiltIn_Print_Area_149">#REF!</definedName>
    <definedName name="Excel_BuiltIn_Print_Area_15_1" localSheetId="3">#REF!</definedName>
    <definedName name="Excel_BuiltIn_Print_Area_15_1" localSheetId="2">#REF!</definedName>
    <definedName name="Excel_BuiltIn_Print_Area_15_1" localSheetId="6">#REF!</definedName>
    <definedName name="Excel_BuiltIn_Print_Area_15_1" localSheetId="4">#REF!</definedName>
    <definedName name="Excel_BuiltIn_Print_Area_15_1">#REF!</definedName>
    <definedName name="Excel_BuiltIn_Print_Area_151" localSheetId="3">#REF!</definedName>
    <definedName name="Excel_BuiltIn_Print_Area_151" localSheetId="2">#REF!</definedName>
    <definedName name="Excel_BuiltIn_Print_Area_151" localSheetId="6">#REF!</definedName>
    <definedName name="Excel_BuiltIn_Print_Area_151" localSheetId="4">#REF!</definedName>
    <definedName name="Excel_BuiltIn_Print_Area_151">#REF!</definedName>
    <definedName name="Excel_BuiltIn_Print_Area_152" localSheetId="3">#REF!</definedName>
    <definedName name="Excel_BuiltIn_Print_Area_152" localSheetId="2">#REF!</definedName>
    <definedName name="Excel_BuiltIn_Print_Area_152" localSheetId="6">#REF!</definedName>
    <definedName name="Excel_BuiltIn_Print_Area_152" localSheetId="4">#REF!</definedName>
    <definedName name="Excel_BuiltIn_Print_Area_152">#REF!</definedName>
    <definedName name="Excel_BuiltIn_Print_Area_153" localSheetId="3">#REF!</definedName>
    <definedName name="Excel_BuiltIn_Print_Area_153" localSheetId="2">#REF!</definedName>
    <definedName name="Excel_BuiltIn_Print_Area_153" localSheetId="6">#REF!</definedName>
    <definedName name="Excel_BuiltIn_Print_Area_153" localSheetId="4">#REF!</definedName>
    <definedName name="Excel_BuiltIn_Print_Area_153">#REF!</definedName>
    <definedName name="Excel_BuiltIn_Print_Area_154" localSheetId="1">#REF!</definedName>
    <definedName name="Excel_BuiltIn_Print_Area_154" localSheetId="3">#REF!</definedName>
    <definedName name="Excel_BuiltIn_Print_Area_154" localSheetId="2">#REF!</definedName>
    <definedName name="Excel_BuiltIn_Print_Area_154" localSheetId="6">#REF!</definedName>
    <definedName name="Excel_BuiltIn_Print_Area_154" localSheetId="4">#REF!</definedName>
    <definedName name="Excel_BuiltIn_Print_Area_154">#REF!</definedName>
    <definedName name="Excel_BuiltIn_Print_Area_155" localSheetId="1">#REF!</definedName>
    <definedName name="Excel_BuiltIn_Print_Area_155" localSheetId="3">#REF!</definedName>
    <definedName name="Excel_BuiltIn_Print_Area_155" localSheetId="2">#REF!</definedName>
    <definedName name="Excel_BuiltIn_Print_Area_155" localSheetId="6">#REF!</definedName>
    <definedName name="Excel_BuiltIn_Print_Area_155" localSheetId="4">#REF!</definedName>
    <definedName name="Excel_BuiltIn_Print_Area_155">#REF!</definedName>
    <definedName name="Excel_BuiltIn_Print_Area_156" localSheetId="1">#REF!</definedName>
    <definedName name="Excel_BuiltIn_Print_Area_156" localSheetId="3">#REF!</definedName>
    <definedName name="Excel_BuiltIn_Print_Area_156" localSheetId="2">#REF!</definedName>
    <definedName name="Excel_BuiltIn_Print_Area_156" localSheetId="6">#REF!</definedName>
    <definedName name="Excel_BuiltIn_Print_Area_156" localSheetId="4">#REF!</definedName>
    <definedName name="Excel_BuiltIn_Print_Area_156">#REF!</definedName>
    <definedName name="Excel_BuiltIn_Print_Area_16_1" localSheetId="1">#REF!</definedName>
    <definedName name="Excel_BuiltIn_Print_Area_16_1" localSheetId="3">#REF!</definedName>
    <definedName name="Excel_BuiltIn_Print_Area_16_1" localSheetId="2">#REF!</definedName>
    <definedName name="Excel_BuiltIn_Print_Area_16_1" localSheetId="6">#REF!</definedName>
    <definedName name="Excel_BuiltIn_Print_Area_16_1" localSheetId="4">#REF!</definedName>
    <definedName name="Excel_BuiltIn_Print_Area_16_1">#REF!</definedName>
    <definedName name="Excel_BuiltIn_Print_Area_17_1" localSheetId="1">#REF!</definedName>
    <definedName name="Excel_BuiltIn_Print_Area_17_1" localSheetId="3">#REF!</definedName>
    <definedName name="Excel_BuiltIn_Print_Area_17_1" localSheetId="2">#REF!</definedName>
    <definedName name="Excel_BuiltIn_Print_Area_17_1" localSheetId="6">#REF!</definedName>
    <definedName name="Excel_BuiltIn_Print_Area_17_1" localSheetId="4">#REF!</definedName>
    <definedName name="Excel_BuiltIn_Print_Area_17_1">#REF!</definedName>
    <definedName name="Excel_BuiltIn_Print_Area_18_1" localSheetId="1">#REF!</definedName>
    <definedName name="Excel_BuiltIn_Print_Area_18_1" localSheetId="3">#REF!</definedName>
    <definedName name="Excel_BuiltIn_Print_Area_18_1" localSheetId="2">#REF!</definedName>
    <definedName name="Excel_BuiltIn_Print_Area_18_1" localSheetId="6">#REF!</definedName>
    <definedName name="Excel_BuiltIn_Print_Area_18_1" localSheetId="4">#REF!</definedName>
    <definedName name="Excel_BuiltIn_Print_Area_18_1">#REF!</definedName>
    <definedName name="Excel_BuiltIn_Print_Area_19_1" localSheetId="1">#REF!</definedName>
    <definedName name="Excel_BuiltIn_Print_Area_19_1" localSheetId="3">#REF!</definedName>
    <definedName name="Excel_BuiltIn_Print_Area_19_1" localSheetId="2">#REF!</definedName>
    <definedName name="Excel_BuiltIn_Print_Area_19_1" localSheetId="6">#REF!</definedName>
    <definedName name="Excel_BuiltIn_Print_Area_19_1" localSheetId="4">#REF!</definedName>
    <definedName name="Excel_BuiltIn_Print_Area_19_1">#REF!</definedName>
    <definedName name="Excel_BuiltIn_Print_Area_20_1" localSheetId="1">#REF!</definedName>
    <definedName name="Excel_BuiltIn_Print_Area_20_1" localSheetId="3">#REF!</definedName>
    <definedName name="Excel_BuiltIn_Print_Area_20_1" localSheetId="2">#REF!</definedName>
    <definedName name="Excel_BuiltIn_Print_Area_20_1" localSheetId="6">#REF!</definedName>
    <definedName name="Excel_BuiltIn_Print_Area_20_1" localSheetId="4">#REF!</definedName>
    <definedName name="Excel_BuiltIn_Print_Area_20_1">#REF!</definedName>
    <definedName name="Excel_BuiltIn_Print_Area_21_1" localSheetId="1">#REF!</definedName>
    <definedName name="Excel_BuiltIn_Print_Area_21_1" localSheetId="3">#REF!</definedName>
    <definedName name="Excel_BuiltIn_Print_Area_21_1" localSheetId="2">#REF!</definedName>
    <definedName name="Excel_BuiltIn_Print_Area_21_1" localSheetId="6">#REF!</definedName>
    <definedName name="Excel_BuiltIn_Print_Area_21_1" localSheetId="4">#REF!</definedName>
    <definedName name="Excel_BuiltIn_Print_Area_21_1">#REF!</definedName>
    <definedName name="Excel_BuiltIn_Print_Area_22_1" localSheetId="1">#REF!</definedName>
    <definedName name="Excel_BuiltIn_Print_Area_22_1" localSheetId="3">#REF!</definedName>
    <definedName name="Excel_BuiltIn_Print_Area_22_1" localSheetId="2">#REF!</definedName>
    <definedName name="Excel_BuiltIn_Print_Area_22_1" localSheetId="6">#REF!</definedName>
    <definedName name="Excel_BuiltIn_Print_Area_22_1" localSheetId="4">#REF!</definedName>
    <definedName name="Excel_BuiltIn_Print_Area_22_1">#REF!</definedName>
    <definedName name="Excel_BuiltIn_Print_Area_23_1" localSheetId="1">#REF!</definedName>
    <definedName name="Excel_BuiltIn_Print_Area_23_1" localSheetId="3">#REF!</definedName>
    <definedName name="Excel_BuiltIn_Print_Area_23_1" localSheetId="2">#REF!</definedName>
    <definedName name="Excel_BuiltIn_Print_Area_23_1" localSheetId="6">#REF!</definedName>
    <definedName name="Excel_BuiltIn_Print_Area_23_1" localSheetId="4">#REF!</definedName>
    <definedName name="Excel_BuiltIn_Print_Area_23_1">#REF!</definedName>
    <definedName name="Excel_BuiltIn_Print_Area_24_1" localSheetId="1">#REF!</definedName>
    <definedName name="Excel_BuiltIn_Print_Area_24_1" localSheetId="3">#REF!</definedName>
    <definedName name="Excel_BuiltIn_Print_Area_24_1" localSheetId="2">#REF!</definedName>
    <definedName name="Excel_BuiltIn_Print_Area_24_1" localSheetId="6">#REF!</definedName>
    <definedName name="Excel_BuiltIn_Print_Area_24_1" localSheetId="4">#REF!</definedName>
    <definedName name="Excel_BuiltIn_Print_Area_24_1">#REF!</definedName>
    <definedName name="Excel_BuiltIn_Print_Area_24_1_1" localSheetId="1">#REF!</definedName>
    <definedName name="Excel_BuiltIn_Print_Area_24_1_1" localSheetId="3">#REF!</definedName>
    <definedName name="Excel_BuiltIn_Print_Area_24_1_1" localSheetId="2">#REF!</definedName>
    <definedName name="Excel_BuiltIn_Print_Area_24_1_1" localSheetId="6">#REF!</definedName>
    <definedName name="Excel_BuiltIn_Print_Area_24_1_1" localSheetId="4">#REF!</definedName>
    <definedName name="Excel_BuiltIn_Print_Area_24_1_1">#REF!</definedName>
    <definedName name="Excel_BuiltIn_Print_Area_25_1" localSheetId="1">#REF!</definedName>
    <definedName name="Excel_BuiltIn_Print_Area_25_1" localSheetId="3">#REF!</definedName>
    <definedName name="Excel_BuiltIn_Print_Area_25_1" localSheetId="2">#REF!</definedName>
    <definedName name="Excel_BuiltIn_Print_Area_25_1" localSheetId="6">#REF!</definedName>
    <definedName name="Excel_BuiltIn_Print_Area_25_1" localSheetId="4">#REF!</definedName>
    <definedName name="Excel_BuiltIn_Print_Area_25_1">#REF!</definedName>
    <definedName name="Excel_BuiltIn_Print_Area_25_1_1" localSheetId="1">#REF!</definedName>
    <definedName name="Excel_BuiltIn_Print_Area_25_1_1" localSheetId="3">#REF!</definedName>
    <definedName name="Excel_BuiltIn_Print_Area_25_1_1" localSheetId="2">#REF!</definedName>
    <definedName name="Excel_BuiltIn_Print_Area_25_1_1" localSheetId="6">#REF!</definedName>
    <definedName name="Excel_BuiltIn_Print_Area_25_1_1" localSheetId="4">#REF!</definedName>
    <definedName name="Excel_BuiltIn_Print_Area_25_1_1">#REF!</definedName>
    <definedName name="Excel_BuiltIn_Print_Area_26_1" localSheetId="1">#REF!</definedName>
    <definedName name="Excel_BuiltIn_Print_Area_26_1" localSheetId="3">#REF!</definedName>
    <definedName name="Excel_BuiltIn_Print_Area_26_1" localSheetId="2">#REF!</definedName>
    <definedName name="Excel_BuiltIn_Print_Area_26_1" localSheetId="6">#REF!</definedName>
    <definedName name="Excel_BuiltIn_Print_Area_26_1" localSheetId="4">#REF!</definedName>
    <definedName name="Excel_BuiltIn_Print_Area_26_1">#REF!</definedName>
    <definedName name="Excel_BuiltIn_Print_Area_26_1_1" localSheetId="1">#REF!</definedName>
    <definedName name="Excel_BuiltIn_Print_Area_26_1_1" localSheetId="3">#REF!</definedName>
    <definedName name="Excel_BuiltIn_Print_Area_26_1_1" localSheetId="2">#REF!</definedName>
    <definedName name="Excel_BuiltIn_Print_Area_26_1_1" localSheetId="6">#REF!</definedName>
    <definedName name="Excel_BuiltIn_Print_Area_26_1_1" localSheetId="4">#REF!</definedName>
    <definedName name="Excel_BuiltIn_Print_Area_26_1_1">#REF!</definedName>
    <definedName name="Excel_BuiltIn_Print_Area_27_1" localSheetId="1">#REF!</definedName>
    <definedName name="Excel_BuiltIn_Print_Area_27_1" localSheetId="3">#REF!</definedName>
    <definedName name="Excel_BuiltIn_Print_Area_27_1" localSheetId="2">#REF!</definedName>
    <definedName name="Excel_BuiltIn_Print_Area_27_1" localSheetId="6">#REF!</definedName>
    <definedName name="Excel_BuiltIn_Print_Area_27_1" localSheetId="4">#REF!</definedName>
    <definedName name="Excel_BuiltIn_Print_Area_27_1">#REF!</definedName>
    <definedName name="Excel_BuiltIn_Print_Area_27_1_1" localSheetId="1">#REF!</definedName>
    <definedName name="Excel_BuiltIn_Print_Area_27_1_1" localSheetId="3">#REF!</definedName>
    <definedName name="Excel_BuiltIn_Print_Area_27_1_1" localSheetId="2">#REF!</definedName>
    <definedName name="Excel_BuiltIn_Print_Area_27_1_1" localSheetId="6">#REF!</definedName>
    <definedName name="Excel_BuiltIn_Print_Area_27_1_1" localSheetId="4">#REF!</definedName>
    <definedName name="Excel_BuiltIn_Print_Area_27_1_1">#REF!</definedName>
    <definedName name="Excel_BuiltIn_Print_Area_28_1" localSheetId="1">#REF!</definedName>
    <definedName name="Excel_BuiltIn_Print_Area_28_1" localSheetId="3">#REF!</definedName>
    <definedName name="Excel_BuiltIn_Print_Area_28_1" localSheetId="2">#REF!</definedName>
    <definedName name="Excel_BuiltIn_Print_Area_28_1" localSheetId="6">#REF!</definedName>
    <definedName name="Excel_BuiltIn_Print_Area_28_1" localSheetId="4">#REF!</definedName>
    <definedName name="Excel_BuiltIn_Print_Area_28_1">#REF!</definedName>
    <definedName name="Excel_BuiltIn_Print_Area_28_1_1" localSheetId="1">#REF!</definedName>
    <definedName name="Excel_BuiltIn_Print_Area_28_1_1" localSheetId="3">#REF!</definedName>
    <definedName name="Excel_BuiltIn_Print_Area_28_1_1" localSheetId="2">#REF!</definedName>
    <definedName name="Excel_BuiltIn_Print_Area_28_1_1" localSheetId="6">#REF!</definedName>
    <definedName name="Excel_BuiltIn_Print_Area_28_1_1" localSheetId="4">#REF!</definedName>
    <definedName name="Excel_BuiltIn_Print_Area_28_1_1">#REF!</definedName>
    <definedName name="Excel_BuiltIn_Print_Area_29_1" localSheetId="1">#REF!</definedName>
    <definedName name="Excel_BuiltIn_Print_Area_29_1" localSheetId="3">#REF!</definedName>
    <definedName name="Excel_BuiltIn_Print_Area_29_1" localSheetId="2">#REF!</definedName>
    <definedName name="Excel_BuiltIn_Print_Area_29_1" localSheetId="6">#REF!</definedName>
    <definedName name="Excel_BuiltIn_Print_Area_29_1" localSheetId="4">#REF!</definedName>
    <definedName name="Excel_BuiltIn_Print_Area_29_1">#REF!</definedName>
    <definedName name="Excel_BuiltIn_Print_Area_29_1_1" localSheetId="1">#REF!</definedName>
    <definedName name="Excel_BuiltIn_Print_Area_29_1_1" localSheetId="3">#REF!</definedName>
    <definedName name="Excel_BuiltIn_Print_Area_29_1_1" localSheetId="2">#REF!</definedName>
    <definedName name="Excel_BuiltIn_Print_Area_29_1_1" localSheetId="6">#REF!</definedName>
    <definedName name="Excel_BuiltIn_Print_Area_29_1_1" localSheetId="4">#REF!</definedName>
    <definedName name="Excel_BuiltIn_Print_Area_29_1_1">#REF!</definedName>
    <definedName name="Excel_BuiltIn_Print_Area_3_1" localSheetId="1">#REF!</definedName>
    <definedName name="Excel_BuiltIn_Print_Area_3_1" localSheetId="3">#REF!</definedName>
    <definedName name="Excel_BuiltIn_Print_Area_3_1" localSheetId="2">#REF!</definedName>
    <definedName name="Excel_BuiltIn_Print_Area_3_1" localSheetId="6">#REF!</definedName>
    <definedName name="Excel_BuiltIn_Print_Area_3_1" localSheetId="4">#REF!</definedName>
    <definedName name="Excel_BuiltIn_Print_Area_3_1">#REF!</definedName>
    <definedName name="Excel_BuiltIn_Print_Area_30_1" localSheetId="1">#REF!</definedName>
    <definedName name="Excel_BuiltIn_Print_Area_30_1" localSheetId="3">#REF!</definedName>
    <definedName name="Excel_BuiltIn_Print_Area_30_1" localSheetId="2">#REF!</definedName>
    <definedName name="Excel_BuiltIn_Print_Area_30_1" localSheetId="6">#REF!</definedName>
    <definedName name="Excel_BuiltIn_Print_Area_30_1" localSheetId="4">#REF!</definedName>
    <definedName name="Excel_BuiltIn_Print_Area_30_1">#REF!</definedName>
    <definedName name="Excel_BuiltIn_Print_Area_30_1_1" localSheetId="1">#REF!</definedName>
    <definedName name="Excel_BuiltIn_Print_Area_30_1_1" localSheetId="3">#REF!</definedName>
    <definedName name="Excel_BuiltIn_Print_Area_30_1_1" localSheetId="2">#REF!</definedName>
    <definedName name="Excel_BuiltIn_Print_Area_30_1_1" localSheetId="6">#REF!</definedName>
    <definedName name="Excel_BuiltIn_Print_Area_30_1_1" localSheetId="4">#REF!</definedName>
    <definedName name="Excel_BuiltIn_Print_Area_30_1_1">#REF!</definedName>
    <definedName name="Excel_BuiltIn_Print_Area_31_1" localSheetId="1">#REF!</definedName>
    <definedName name="Excel_BuiltIn_Print_Area_31_1" localSheetId="3">#REF!</definedName>
    <definedName name="Excel_BuiltIn_Print_Area_31_1" localSheetId="2">#REF!</definedName>
    <definedName name="Excel_BuiltIn_Print_Area_31_1" localSheetId="6">#REF!</definedName>
    <definedName name="Excel_BuiltIn_Print_Area_31_1" localSheetId="4">#REF!</definedName>
    <definedName name="Excel_BuiltIn_Print_Area_31_1">#REF!</definedName>
    <definedName name="Excel_BuiltIn_Print_Area_31_1_1" localSheetId="1">#REF!</definedName>
    <definedName name="Excel_BuiltIn_Print_Area_31_1_1" localSheetId="3">#REF!</definedName>
    <definedName name="Excel_BuiltIn_Print_Area_31_1_1" localSheetId="2">#REF!</definedName>
    <definedName name="Excel_BuiltIn_Print_Area_31_1_1" localSheetId="6">#REF!</definedName>
    <definedName name="Excel_BuiltIn_Print_Area_31_1_1" localSheetId="4">#REF!</definedName>
    <definedName name="Excel_BuiltIn_Print_Area_31_1_1">#REF!</definedName>
    <definedName name="Excel_BuiltIn_Print_Area_32_1" localSheetId="1">#REF!</definedName>
    <definedName name="Excel_BuiltIn_Print_Area_32_1" localSheetId="3">#REF!</definedName>
    <definedName name="Excel_BuiltIn_Print_Area_32_1" localSheetId="2">#REF!</definedName>
    <definedName name="Excel_BuiltIn_Print_Area_32_1" localSheetId="6">#REF!</definedName>
    <definedName name="Excel_BuiltIn_Print_Area_32_1" localSheetId="4">#REF!</definedName>
    <definedName name="Excel_BuiltIn_Print_Area_32_1">#REF!</definedName>
    <definedName name="Excel_BuiltIn_Print_Area_32_1_1" localSheetId="1">#REF!</definedName>
    <definedName name="Excel_BuiltIn_Print_Area_32_1_1" localSheetId="3">#REF!</definedName>
    <definedName name="Excel_BuiltIn_Print_Area_32_1_1" localSheetId="2">#REF!</definedName>
    <definedName name="Excel_BuiltIn_Print_Area_32_1_1" localSheetId="6">#REF!</definedName>
    <definedName name="Excel_BuiltIn_Print_Area_32_1_1" localSheetId="4">#REF!</definedName>
    <definedName name="Excel_BuiltIn_Print_Area_32_1_1">#REF!</definedName>
    <definedName name="Excel_BuiltIn_Print_Area_33_1" localSheetId="1">#REF!</definedName>
    <definedName name="Excel_BuiltIn_Print_Area_33_1" localSheetId="3">#REF!</definedName>
    <definedName name="Excel_BuiltIn_Print_Area_33_1" localSheetId="2">#REF!</definedName>
    <definedName name="Excel_BuiltIn_Print_Area_33_1" localSheetId="6">#REF!</definedName>
    <definedName name="Excel_BuiltIn_Print_Area_33_1" localSheetId="4">#REF!</definedName>
    <definedName name="Excel_BuiltIn_Print_Area_33_1">#REF!</definedName>
    <definedName name="Excel_BuiltIn_Print_Area_33_1_1" localSheetId="1">#REF!</definedName>
    <definedName name="Excel_BuiltIn_Print_Area_33_1_1" localSheetId="3">#REF!</definedName>
    <definedName name="Excel_BuiltIn_Print_Area_33_1_1" localSheetId="2">#REF!</definedName>
    <definedName name="Excel_BuiltIn_Print_Area_33_1_1" localSheetId="6">#REF!</definedName>
    <definedName name="Excel_BuiltIn_Print_Area_33_1_1" localSheetId="4">#REF!</definedName>
    <definedName name="Excel_BuiltIn_Print_Area_33_1_1">#REF!</definedName>
    <definedName name="Excel_BuiltIn_Print_Area_34_1" localSheetId="1">#REF!</definedName>
    <definedName name="Excel_BuiltIn_Print_Area_34_1" localSheetId="3">#REF!</definedName>
    <definedName name="Excel_BuiltIn_Print_Area_34_1" localSheetId="2">#REF!</definedName>
    <definedName name="Excel_BuiltIn_Print_Area_34_1" localSheetId="6">#REF!</definedName>
    <definedName name="Excel_BuiltIn_Print_Area_34_1" localSheetId="4">#REF!</definedName>
    <definedName name="Excel_BuiltIn_Print_Area_34_1">#REF!</definedName>
    <definedName name="Excel_BuiltIn_Print_Area_34_1_1" localSheetId="1">#REF!</definedName>
    <definedName name="Excel_BuiltIn_Print_Area_34_1_1" localSheetId="3">#REF!</definedName>
    <definedName name="Excel_BuiltIn_Print_Area_34_1_1" localSheetId="2">#REF!</definedName>
    <definedName name="Excel_BuiltIn_Print_Area_34_1_1" localSheetId="6">#REF!</definedName>
    <definedName name="Excel_BuiltIn_Print_Area_34_1_1" localSheetId="4">#REF!</definedName>
    <definedName name="Excel_BuiltIn_Print_Area_34_1_1">#REF!</definedName>
    <definedName name="Excel_BuiltIn_Print_Area_35_1" localSheetId="1">#REF!</definedName>
    <definedName name="Excel_BuiltIn_Print_Area_35_1" localSheetId="3">#REF!</definedName>
    <definedName name="Excel_BuiltIn_Print_Area_35_1" localSheetId="2">#REF!</definedName>
    <definedName name="Excel_BuiltIn_Print_Area_35_1" localSheetId="6">#REF!</definedName>
    <definedName name="Excel_BuiltIn_Print_Area_35_1" localSheetId="4">#REF!</definedName>
    <definedName name="Excel_BuiltIn_Print_Area_35_1">#REF!</definedName>
    <definedName name="Excel_BuiltIn_Print_Area_35_1_1" localSheetId="3">#REF!</definedName>
    <definedName name="Excel_BuiltIn_Print_Area_35_1_1" localSheetId="2">#REF!</definedName>
    <definedName name="Excel_BuiltIn_Print_Area_35_1_1" localSheetId="6">#REF!</definedName>
    <definedName name="Excel_BuiltIn_Print_Area_35_1_1" localSheetId="4">#REF!</definedName>
    <definedName name="Excel_BuiltIn_Print_Area_35_1_1">#REF!</definedName>
    <definedName name="Excel_BuiltIn_Print_Area_36_1" localSheetId="3">#REF!</definedName>
    <definedName name="Excel_BuiltIn_Print_Area_36_1" localSheetId="2">#REF!</definedName>
    <definedName name="Excel_BuiltIn_Print_Area_36_1" localSheetId="6">#REF!</definedName>
    <definedName name="Excel_BuiltIn_Print_Area_36_1" localSheetId="4">#REF!</definedName>
    <definedName name="Excel_BuiltIn_Print_Area_36_1">#REF!</definedName>
    <definedName name="Excel_BuiltIn_Print_Area_36_1_1" localSheetId="1">#REF!</definedName>
    <definedName name="Excel_BuiltIn_Print_Area_36_1_1" localSheetId="3">#REF!</definedName>
    <definedName name="Excel_BuiltIn_Print_Area_36_1_1" localSheetId="2">#REF!</definedName>
    <definedName name="Excel_BuiltIn_Print_Area_36_1_1" localSheetId="6">#REF!</definedName>
    <definedName name="Excel_BuiltIn_Print_Area_36_1_1" localSheetId="4">#REF!</definedName>
    <definedName name="Excel_BuiltIn_Print_Area_36_1_1">#REF!</definedName>
    <definedName name="Excel_BuiltIn_Print_Area_37_1" localSheetId="1">#REF!</definedName>
    <definedName name="Excel_BuiltIn_Print_Area_37_1" localSheetId="3">#REF!</definedName>
    <definedName name="Excel_BuiltIn_Print_Area_37_1" localSheetId="2">#REF!</definedName>
    <definedName name="Excel_BuiltIn_Print_Area_37_1" localSheetId="6">#REF!</definedName>
    <definedName name="Excel_BuiltIn_Print_Area_37_1" localSheetId="4">#REF!</definedName>
    <definedName name="Excel_BuiltIn_Print_Area_37_1">#REF!</definedName>
    <definedName name="Excel_BuiltIn_Print_Area_37_1_1">"$#REF!.$A$1:$F$122"</definedName>
    <definedName name="Excel_BuiltIn_Print_Area_38_1" localSheetId="1">#REF!</definedName>
    <definedName name="Excel_BuiltIn_Print_Area_38_1" localSheetId="3">#REF!</definedName>
    <definedName name="Excel_BuiltIn_Print_Area_38_1" localSheetId="2">#REF!</definedName>
    <definedName name="Excel_BuiltIn_Print_Area_38_1" localSheetId="6">#REF!</definedName>
    <definedName name="Excel_BuiltIn_Print_Area_38_1" localSheetId="4">#REF!</definedName>
    <definedName name="Excel_BuiltIn_Print_Area_38_1">#REF!</definedName>
    <definedName name="Excel_BuiltIn_Print_Area_38_1_1">"$#REF!.$A$1:$F$122"</definedName>
    <definedName name="Excel_BuiltIn_Print_Area_39_1" localSheetId="1">#REF!</definedName>
    <definedName name="Excel_BuiltIn_Print_Area_39_1" localSheetId="3">#REF!</definedName>
    <definedName name="Excel_BuiltIn_Print_Area_39_1" localSheetId="2">#REF!</definedName>
    <definedName name="Excel_BuiltIn_Print_Area_39_1" localSheetId="6">#REF!</definedName>
    <definedName name="Excel_BuiltIn_Print_Area_39_1" localSheetId="4">#REF!</definedName>
    <definedName name="Excel_BuiltIn_Print_Area_39_1">#REF!</definedName>
    <definedName name="Excel_BuiltIn_Print_Area_39_1_1">"$#REF!.$A$1:$F$122"</definedName>
    <definedName name="Excel_BuiltIn_Print_Area_4_1" localSheetId="1">#REF!</definedName>
    <definedName name="Excel_BuiltIn_Print_Area_4_1" localSheetId="3">#REF!</definedName>
    <definedName name="Excel_BuiltIn_Print_Area_4_1" localSheetId="2">#REF!</definedName>
    <definedName name="Excel_BuiltIn_Print_Area_4_1" localSheetId="6">#REF!</definedName>
    <definedName name="Excel_BuiltIn_Print_Area_4_1" localSheetId="4">#REF!</definedName>
    <definedName name="Excel_BuiltIn_Print_Area_4_1">#REF!</definedName>
    <definedName name="Excel_BuiltIn_Print_Area_40_1" localSheetId="1">#REF!</definedName>
    <definedName name="Excel_BuiltIn_Print_Area_40_1" localSheetId="3">#REF!</definedName>
    <definedName name="Excel_BuiltIn_Print_Area_40_1" localSheetId="2">#REF!</definedName>
    <definedName name="Excel_BuiltIn_Print_Area_40_1" localSheetId="6">#REF!</definedName>
    <definedName name="Excel_BuiltIn_Print_Area_40_1" localSheetId="4">#REF!</definedName>
    <definedName name="Excel_BuiltIn_Print_Area_40_1">#REF!</definedName>
    <definedName name="Excel_BuiltIn_Print_Area_40_1_1">"$#REF!.$A$1:$F$122"</definedName>
    <definedName name="Excel_BuiltIn_Print_Area_41_1" localSheetId="1">#REF!</definedName>
    <definedName name="Excel_BuiltIn_Print_Area_41_1" localSheetId="3">#REF!</definedName>
    <definedName name="Excel_BuiltIn_Print_Area_41_1" localSheetId="2">#REF!</definedName>
    <definedName name="Excel_BuiltIn_Print_Area_41_1" localSheetId="6">#REF!</definedName>
    <definedName name="Excel_BuiltIn_Print_Area_41_1" localSheetId="4">#REF!</definedName>
    <definedName name="Excel_BuiltIn_Print_Area_41_1">#REF!</definedName>
    <definedName name="Excel_BuiltIn_Print_Area_41_1_1">"$#REF!.$A$1:$F$122"</definedName>
    <definedName name="Excel_BuiltIn_Print_Area_42_1" localSheetId="1">#REF!</definedName>
    <definedName name="Excel_BuiltIn_Print_Area_42_1" localSheetId="3">#REF!</definedName>
    <definedName name="Excel_BuiltIn_Print_Area_42_1" localSheetId="2">#REF!</definedName>
    <definedName name="Excel_BuiltIn_Print_Area_42_1" localSheetId="6">#REF!</definedName>
    <definedName name="Excel_BuiltIn_Print_Area_42_1" localSheetId="4">#REF!</definedName>
    <definedName name="Excel_BuiltIn_Print_Area_42_1">#REF!</definedName>
    <definedName name="Excel_BuiltIn_Print_Area_42_1_1">"$#REF!.$A$1:$F$122"</definedName>
    <definedName name="Excel_BuiltIn_Print_Area_43_1" localSheetId="1">#REF!</definedName>
    <definedName name="Excel_BuiltIn_Print_Area_43_1" localSheetId="3">#REF!</definedName>
    <definedName name="Excel_BuiltIn_Print_Area_43_1" localSheetId="2">#REF!</definedName>
    <definedName name="Excel_BuiltIn_Print_Area_43_1" localSheetId="6">#REF!</definedName>
    <definedName name="Excel_BuiltIn_Print_Area_43_1" localSheetId="4">#REF!</definedName>
    <definedName name="Excel_BuiltIn_Print_Area_43_1">#REF!</definedName>
    <definedName name="Excel_BuiltIn_Print_Area_43_1_1">"$#REF!.$A$1:$F$122"</definedName>
    <definedName name="Excel_BuiltIn_Print_Area_44_1" localSheetId="1">#REF!</definedName>
    <definedName name="Excel_BuiltIn_Print_Area_44_1" localSheetId="3">#REF!</definedName>
    <definedName name="Excel_BuiltIn_Print_Area_44_1" localSheetId="2">#REF!</definedName>
    <definedName name="Excel_BuiltIn_Print_Area_44_1" localSheetId="6">#REF!</definedName>
    <definedName name="Excel_BuiltIn_Print_Area_44_1" localSheetId="4">#REF!</definedName>
    <definedName name="Excel_BuiltIn_Print_Area_44_1">#REF!</definedName>
    <definedName name="Excel_BuiltIn_Print_Area_44_1_1">"$#REF!.$A$1:$F$122"</definedName>
    <definedName name="Excel_BuiltIn_Print_Area_45_1" localSheetId="1">#REF!</definedName>
    <definedName name="Excel_BuiltIn_Print_Area_45_1" localSheetId="3">#REF!</definedName>
    <definedName name="Excel_BuiltIn_Print_Area_45_1" localSheetId="2">#REF!</definedName>
    <definedName name="Excel_BuiltIn_Print_Area_45_1" localSheetId="6">#REF!</definedName>
    <definedName name="Excel_BuiltIn_Print_Area_45_1" localSheetId="4">#REF!</definedName>
    <definedName name="Excel_BuiltIn_Print_Area_45_1">#REF!</definedName>
    <definedName name="Excel_BuiltIn_Print_Area_45_1_1">"$#REF!.$A$1:$F$122"</definedName>
    <definedName name="Excel_BuiltIn_Print_Area_46_1" localSheetId="1">#REF!</definedName>
    <definedName name="Excel_BuiltIn_Print_Area_46_1" localSheetId="3">#REF!</definedName>
    <definedName name="Excel_BuiltIn_Print_Area_46_1" localSheetId="2">#REF!</definedName>
    <definedName name="Excel_BuiltIn_Print_Area_46_1" localSheetId="6">#REF!</definedName>
    <definedName name="Excel_BuiltIn_Print_Area_46_1" localSheetId="4">#REF!</definedName>
    <definedName name="Excel_BuiltIn_Print_Area_46_1">#REF!</definedName>
    <definedName name="Excel_BuiltIn_Print_Area_46_1_1">"$#REF!.$A$1:$F$122"</definedName>
    <definedName name="Excel_BuiltIn_Print_Area_47_1" localSheetId="1">#REF!</definedName>
    <definedName name="Excel_BuiltIn_Print_Area_47_1" localSheetId="3">#REF!</definedName>
    <definedName name="Excel_BuiltIn_Print_Area_47_1" localSheetId="2">#REF!</definedName>
    <definedName name="Excel_BuiltIn_Print_Area_47_1" localSheetId="6">#REF!</definedName>
    <definedName name="Excel_BuiltIn_Print_Area_47_1" localSheetId="4">#REF!</definedName>
    <definedName name="Excel_BuiltIn_Print_Area_47_1">#REF!</definedName>
    <definedName name="Excel_BuiltIn_Print_Area_47_1_1">"$#REF!.$A$1:$F$122"</definedName>
    <definedName name="Excel_BuiltIn_Print_Area_48_1" localSheetId="1">#REF!</definedName>
    <definedName name="Excel_BuiltIn_Print_Area_48_1" localSheetId="3">#REF!</definedName>
    <definedName name="Excel_BuiltIn_Print_Area_48_1" localSheetId="2">#REF!</definedName>
    <definedName name="Excel_BuiltIn_Print_Area_48_1" localSheetId="6">#REF!</definedName>
    <definedName name="Excel_BuiltIn_Print_Area_48_1" localSheetId="4">#REF!</definedName>
    <definedName name="Excel_BuiltIn_Print_Area_48_1">#REF!</definedName>
    <definedName name="Excel_BuiltIn_Print_Area_48_1_1">"$#REF!.$A$1:$F$122"</definedName>
    <definedName name="Excel_BuiltIn_Print_Area_49" localSheetId="1">#REF!</definedName>
    <definedName name="Excel_BuiltIn_Print_Area_49" localSheetId="3">#REF!</definedName>
    <definedName name="Excel_BuiltIn_Print_Area_49" localSheetId="2">#REF!</definedName>
    <definedName name="Excel_BuiltIn_Print_Area_49" localSheetId="6">#REF!</definedName>
    <definedName name="Excel_BuiltIn_Print_Area_49" localSheetId="4">#REF!</definedName>
    <definedName name="Excel_BuiltIn_Print_Area_49">#REF!</definedName>
    <definedName name="Excel_BuiltIn_Print_Area_49_1">"$#REF!.$A$1:$F$122"</definedName>
    <definedName name="Excel_BuiltIn_Print_Area_5_1" localSheetId="1">#REF!</definedName>
    <definedName name="Excel_BuiltIn_Print_Area_5_1" localSheetId="3">#REF!</definedName>
    <definedName name="Excel_BuiltIn_Print_Area_5_1" localSheetId="2">#REF!</definedName>
    <definedName name="Excel_BuiltIn_Print_Area_5_1" localSheetId="6">#REF!</definedName>
    <definedName name="Excel_BuiltIn_Print_Area_5_1" localSheetId="4">#REF!</definedName>
    <definedName name="Excel_BuiltIn_Print_Area_5_1">#REF!</definedName>
    <definedName name="Excel_BuiltIn_Print_Area_5_1_1">"$#REF!.$A$1:$F$122"</definedName>
    <definedName name="Excel_BuiltIn_Print_Area_50" localSheetId="1">#REF!</definedName>
    <definedName name="Excel_BuiltIn_Print_Area_50" localSheetId="3">#REF!</definedName>
    <definedName name="Excel_BuiltIn_Print_Area_50" localSheetId="2">#REF!</definedName>
    <definedName name="Excel_BuiltIn_Print_Area_50" localSheetId="6">#REF!</definedName>
    <definedName name="Excel_BuiltIn_Print_Area_50" localSheetId="4">#REF!</definedName>
    <definedName name="Excel_BuiltIn_Print_Area_50">#REF!</definedName>
    <definedName name="Excel_BuiltIn_Print_Area_50_1">"$#REF!.$A$1:$F$122"</definedName>
    <definedName name="Excel_BuiltIn_Print_Area_51" localSheetId="1">#REF!</definedName>
    <definedName name="Excel_BuiltIn_Print_Area_51" localSheetId="3">#REF!</definedName>
    <definedName name="Excel_BuiltIn_Print_Area_51" localSheetId="2">#REF!</definedName>
    <definedName name="Excel_BuiltIn_Print_Area_51" localSheetId="6">#REF!</definedName>
    <definedName name="Excel_BuiltIn_Print_Area_51" localSheetId="4">#REF!</definedName>
    <definedName name="Excel_BuiltIn_Print_Area_51">#REF!</definedName>
    <definedName name="Excel_BuiltIn_Print_Area_52" localSheetId="1">#REF!</definedName>
    <definedName name="Excel_BuiltIn_Print_Area_52" localSheetId="3">#REF!</definedName>
    <definedName name="Excel_BuiltIn_Print_Area_52" localSheetId="2">#REF!</definedName>
    <definedName name="Excel_BuiltIn_Print_Area_52" localSheetId="6">#REF!</definedName>
    <definedName name="Excel_BuiltIn_Print_Area_52" localSheetId="4">#REF!</definedName>
    <definedName name="Excel_BuiltIn_Print_Area_52">#REF!</definedName>
    <definedName name="Excel_BuiltIn_Print_Area_53" localSheetId="1">#REF!</definedName>
    <definedName name="Excel_BuiltIn_Print_Area_53" localSheetId="3">#REF!</definedName>
    <definedName name="Excel_BuiltIn_Print_Area_53" localSheetId="2">#REF!</definedName>
    <definedName name="Excel_BuiltIn_Print_Area_53" localSheetId="6">#REF!</definedName>
    <definedName name="Excel_BuiltIn_Print_Area_53" localSheetId="4">#REF!</definedName>
    <definedName name="Excel_BuiltIn_Print_Area_53">#REF!</definedName>
    <definedName name="Excel_BuiltIn_Print_Area_53_1">"$#REF!.$A$1:$F$122"</definedName>
    <definedName name="Excel_BuiltIn_Print_Area_54" localSheetId="1">#REF!</definedName>
    <definedName name="Excel_BuiltIn_Print_Area_54" localSheetId="3">#REF!</definedName>
    <definedName name="Excel_BuiltIn_Print_Area_54" localSheetId="2">#REF!</definedName>
    <definedName name="Excel_BuiltIn_Print_Area_54" localSheetId="6">#REF!</definedName>
    <definedName name="Excel_BuiltIn_Print_Area_54" localSheetId="4">#REF!</definedName>
    <definedName name="Excel_BuiltIn_Print_Area_54">#REF!</definedName>
    <definedName name="Excel_BuiltIn_Print_Area_55" localSheetId="1">#REF!</definedName>
    <definedName name="Excel_BuiltIn_Print_Area_55" localSheetId="3">#REF!</definedName>
    <definedName name="Excel_BuiltIn_Print_Area_55" localSheetId="2">#REF!</definedName>
    <definedName name="Excel_BuiltIn_Print_Area_55" localSheetId="6">#REF!</definedName>
    <definedName name="Excel_BuiltIn_Print_Area_55" localSheetId="4">#REF!</definedName>
    <definedName name="Excel_BuiltIn_Print_Area_55">#REF!</definedName>
    <definedName name="Excel_BuiltIn_Print_Area_56" localSheetId="1">#REF!</definedName>
    <definedName name="Excel_BuiltIn_Print_Area_56" localSheetId="3">#REF!</definedName>
    <definedName name="Excel_BuiltIn_Print_Area_56" localSheetId="2">#REF!</definedName>
    <definedName name="Excel_BuiltIn_Print_Area_56" localSheetId="6">#REF!</definedName>
    <definedName name="Excel_BuiltIn_Print_Area_56" localSheetId="4">#REF!</definedName>
    <definedName name="Excel_BuiltIn_Print_Area_56">#REF!</definedName>
    <definedName name="Excel_BuiltIn_Print_Area_57" localSheetId="1">#REF!</definedName>
    <definedName name="Excel_BuiltIn_Print_Area_57" localSheetId="3">#REF!</definedName>
    <definedName name="Excel_BuiltIn_Print_Area_57" localSheetId="2">#REF!</definedName>
    <definedName name="Excel_BuiltIn_Print_Area_57" localSheetId="6">#REF!</definedName>
    <definedName name="Excel_BuiltIn_Print_Area_57" localSheetId="4">#REF!</definedName>
    <definedName name="Excel_BuiltIn_Print_Area_57">#REF!</definedName>
    <definedName name="Excel_BuiltIn_Print_Area_58" localSheetId="1">#REF!</definedName>
    <definedName name="Excel_BuiltIn_Print_Area_58" localSheetId="3">#REF!</definedName>
    <definedName name="Excel_BuiltIn_Print_Area_58" localSheetId="2">#REF!</definedName>
    <definedName name="Excel_BuiltIn_Print_Area_58" localSheetId="6">#REF!</definedName>
    <definedName name="Excel_BuiltIn_Print_Area_58" localSheetId="4">#REF!</definedName>
    <definedName name="Excel_BuiltIn_Print_Area_58">#REF!</definedName>
    <definedName name="Excel_BuiltIn_Print_Area_59" localSheetId="1">#REF!</definedName>
    <definedName name="Excel_BuiltIn_Print_Area_59" localSheetId="3">#REF!</definedName>
    <definedName name="Excel_BuiltIn_Print_Area_59" localSheetId="2">#REF!</definedName>
    <definedName name="Excel_BuiltIn_Print_Area_59" localSheetId="6">#REF!</definedName>
    <definedName name="Excel_BuiltIn_Print_Area_59" localSheetId="4">#REF!</definedName>
    <definedName name="Excel_BuiltIn_Print_Area_59">#REF!</definedName>
    <definedName name="Excel_BuiltIn_Print_Area_6_1" localSheetId="1">#REF!</definedName>
    <definedName name="Excel_BuiltIn_Print_Area_6_1" localSheetId="3">#REF!</definedName>
    <definedName name="Excel_BuiltIn_Print_Area_6_1" localSheetId="2">#REF!</definedName>
    <definedName name="Excel_BuiltIn_Print_Area_6_1" localSheetId="6">#REF!</definedName>
    <definedName name="Excel_BuiltIn_Print_Area_6_1" localSheetId="4">#REF!</definedName>
    <definedName name="Excel_BuiltIn_Print_Area_6_1">#REF!</definedName>
    <definedName name="Excel_BuiltIn_Print_Area_6_1_1">"$#REF!.$A$1:$F$122"</definedName>
    <definedName name="Excel_BuiltIn_Print_Area_60" localSheetId="1">#REF!</definedName>
    <definedName name="Excel_BuiltIn_Print_Area_60" localSheetId="3">#REF!</definedName>
    <definedName name="Excel_BuiltIn_Print_Area_60" localSheetId="2">#REF!</definedName>
    <definedName name="Excel_BuiltIn_Print_Area_60" localSheetId="6">#REF!</definedName>
    <definedName name="Excel_BuiltIn_Print_Area_60" localSheetId="4">#REF!</definedName>
    <definedName name="Excel_BuiltIn_Print_Area_60">#REF!</definedName>
    <definedName name="Excel_BuiltIn_Print_Area_61" localSheetId="1">#REF!</definedName>
    <definedName name="Excel_BuiltIn_Print_Area_61" localSheetId="3">#REF!</definedName>
    <definedName name="Excel_BuiltIn_Print_Area_61" localSheetId="2">#REF!</definedName>
    <definedName name="Excel_BuiltIn_Print_Area_61" localSheetId="6">#REF!</definedName>
    <definedName name="Excel_BuiltIn_Print_Area_61" localSheetId="4">#REF!</definedName>
    <definedName name="Excel_BuiltIn_Print_Area_61">#REF!</definedName>
    <definedName name="Excel_BuiltIn_Print_Area_62" localSheetId="1">#REF!</definedName>
    <definedName name="Excel_BuiltIn_Print_Area_62" localSheetId="3">#REF!</definedName>
    <definedName name="Excel_BuiltIn_Print_Area_62" localSheetId="2">#REF!</definedName>
    <definedName name="Excel_BuiltIn_Print_Area_62" localSheetId="6">#REF!</definedName>
    <definedName name="Excel_BuiltIn_Print_Area_62" localSheetId="4">#REF!</definedName>
    <definedName name="Excel_BuiltIn_Print_Area_62">#REF!</definedName>
    <definedName name="Excel_BuiltIn_Print_Area_63" localSheetId="1">#REF!</definedName>
    <definedName name="Excel_BuiltIn_Print_Area_63" localSheetId="3">#REF!</definedName>
    <definedName name="Excel_BuiltIn_Print_Area_63" localSheetId="2">#REF!</definedName>
    <definedName name="Excel_BuiltIn_Print_Area_63" localSheetId="6">#REF!</definedName>
    <definedName name="Excel_BuiltIn_Print_Area_63" localSheetId="4">#REF!</definedName>
    <definedName name="Excel_BuiltIn_Print_Area_63">#REF!</definedName>
    <definedName name="Excel_BuiltIn_Print_Area_64" localSheetId="1">#REF!</definedName>
    <definedName name="Excel_BuiltIn_Print_Area_64" localSheetId="3">#REF!</definedName>
    <definedName name="Excel_BuiltIn_Print_Area_64" localSheetId="2">#REF!</definedName>
    <definedName name="Excel_BuiltIn_Print_Area_64" localSheetId="6">#REF!</definedName>
    <definedName name="Excel_BuiltIn_Print_Area_64" localSheetId="4">#REF!</definedName>
    <definedName name="Excel_BuiltIn_Print_Area_64">#REF!</definedName>
    <definedName name="Excel_BuiltIn_Print_Area_65" localSheetId="1">#REF!</definedName>
    <definedName name="Excel_BuiltIn_Print_Area_65" localSheetId="3">#REF!</definedName>
    <definedName name="Excel_BuiltIn_Print_Area_65" localSheetId="2">#REF!</definedName>
    <definedName name="Excel_BuiltIn_Print_Area_65" localSheetId="6">#REF!</definedName>
    <definedName name="Excel_BuiltIn_Print_Area_65" localSheetId="4">#REF!</definedName>
    <definedName name="Excel_BuiltIn_Print_Area_65">#REF!</definedName>
    <definedName name="Excel_BuiltIn_Print_Area_66" localSheetId="1">#REF!</definedName>
    <definedName name="Excel_BuiltIn_Print_Area_66" localSheetId="3">#REF!</definedName>
    <definedName name="Excel_BuiltIn_Print_Area_66" localSheetId="2">#REF!</definedName>
    <definedName name="Excel_BuiltIn_Print_Area_66" localSheetId="6">#REF!</definedName>
    <definedName name="Excel_BuiltIn_Print_Area_66" localSheetId="4">#REF!</definedName>
    <definedName name="Excel_BuiltIn_Print_Area_66">#REF!</definedName>
    <definedName name="Excel_BuiltIn_Print_Area_67" localSheetId="1">#REF!</definedName>
    <definedName name="Excel_BuiltIn_Print_Area_67" localSheetId="3">#REF!</definedName>
    <definedName name="Excel_BuiltIn_Print_Area_67" localSheetId="2">#REF!</definedName>
    <definedName name="Excel_BuiltIn_Print_Area_67" localSheetId="6">#REF!</definedName>
    <definedName name="Excel_BuiltIn_Print_Area_67" localSheetId="4">#REF!</definedName>
    <definedName name="Excel_BuiltIn_Print_Area_67">#REF!</definedName>
    <definedName name="Excel_BuiltIn_Print_Area_67_1">"$#REF!.$A$1:$F$122"</definedName>
    <definedName name="Excel_BuiltIn_Print_Area_68" localSheetId="1">#REF!</definedName>
    <definedName name="Excel_BuiltIn_Print_Area_68" localSheetId="3">#REF!</definedName>
    <definedName name="Excel_BuiltIn_Print_Area_68" localSheetId="2">#REF!</definedName>
    <definedName name="Excel_BuiltIn_Print_Area_68" localSheetId="6">#REF!</definedName>
    <definedName name="Excel_BuiltIn_Print_Area_68" localSheetId="4">#REF!</definedName>
    <definedName name="Excel_BuiltIn_Print_Area_68">#REF!</definedName>
    <definedName name="Excel_BuiltIn_Print_Area_69" localSheetId="1">#REF!</definedName>
    <definedName name="Excel_BuiltIn_Print_Area_69" localSheetId="3">#REF!</definedName>
    <definedName name="Excel_BuiltIn_Print_Area_69" localSheetId="2">#REF!</definedName>
    <definedName name="Excel_BuiltIn_Print_Area_69" localSheetId="6">#REF!</definedName>
    <definedName name="Excel_BuiltIn_Print_Area_69" localSheetId="4">#REF!</definedName>
    <definedName name="Excel_BuiltIn_Print_Area_69">#REF!</definedName>
    <definedName name="Excel_BuiltIn_Print_Area_7_1" localSheetId="1">#REF!</definedName>
    <definedName name="Excel_BuiltIn_Print_Area_7_1" localSheetId="3">#REF!</definedName>
    <definedName name="Excel_BuiltIn_Print_Area_7_1" localSheetId="2">#REF!</definedName>
    <definedName name="Excel_BuiltIn_Print_Area_7_1" localSheetId="6">#REF!</definedName>
    <definedName name="Excel_BuiltIn_Print_Area_7_1" localSheetId="4">#REF!</definedName>
    <definedName name="Excel_BuiltIn_Print_Area_7_1">#REF!</definedName>
    <definedName name="Excel_BuiltIn_Print_Area_7_1_1">"$#REF!.$A$1:$F$122"</definedName>
    <definedName name="Excel_BuiltIn_Print_Area_70" localSheetId="3">#REF!</definedName>
    <definedName name="Excel_BuiltIn_Print_Area_70" localSheetId="2">#REF!</definedName>
    <definedName name="Excel_BuiltIn_Print_Area_70" localSheetId="6">#REF!</definedName>
    <definedName name="Excel_BuiltIn_Print_Area_70" localSheetId="4">#REF!</definedName>
    <definedName name="Excel_BuiltIn_Print_Area_70">#REF!</definedName>
    <definedName name="Excel_BuiltIn_Print_Area_71" localSheetId="3">#REF!</definedName>
    <definedName name="Excel_BuiltIn_Print_Area_71" localSheetId="2">#REF!</definedName>
    <definedName name="Excel_BuiltIn_Print_Area_71" localSheetId="6">#REF!</definedName>
    <definedName name="Excel_BuiltIn_Print_Area_71" localSheetId="4">#REF!</definedName>
    <definedName name="Excel_BuiltIn_Print_Area_71">#REF!</definedName>
    <definedName name="Excel_BuiltIn_Print_Area_72" localSheetId="1">#REF!</definedName>
    <definedName name="Excel_BuiltIn_Print_Area_72" localSheetId="3">#REF!</definedName>
    <definedName name="Excel_BuiltIn_Print_Area_72" localSheetId="2">#REF!</definedName>
    <definedName name="Excel_BuiltIn_Print_Area_72" localSheetId="6">#REF!</definedName>
    <definedName name="Excel_BuiltIn_Print_Area_72" localSheetId="4">#REF!</definedName>
    <definedName name="Excel_BuiltIn_Print_Area_72">#REF!</definedName>
    <definedName name="Excel_BuiltIn_Print_Area_73" localSheetId="1">#REF!</definedName>
    <definedName name="Excel_BuiltIn_Print_Area_73" localSheetId="3">#REF!</definedName>
    <definedName name="Excel_BuiltIn_Print_Area_73" localSheetId="2">#REF!</definedName>
    <definedName name="Excel_BuiltIn_Print_Area_73" localSheetId="6">#REF!</definedName>
    <definedName name="Excel_BuiltIn_Print_Area_73" localSheetId="4">#REF!</definedName>
    <definedName name="Excel_BuiltIn_Print_Area_73">#REF!</definedName>
    <definedName name="Excel_BuiltIn_Print_Area_74" localSheetId="1">#REF!</definedName>
    <definedName name="Excel_BuiltIn_Print_Area_74" localSheetId="3">#REF!</definedName>
    <definedName name="Excel_BuiltIn_Print_Area_74" localSheetId="2">#REF!</definedName>
    <definedName name="Excel_BuiltIn_Print_Area_74" localSheetId="6">#REF!</definedName>
    <definedName name="Excel_BuiltIn_Print_Area_74" localSheetId="4">#REF!</definedName>
    <definedName name="Excel_BuiltIn_Print_Area_74">#REF!</definedName>
    <definedName name="Excel_BuiltIn_Print_Area_75" localSheetId="3">#REF!</definedName>
    <definedName name="Excel_BuiltIn_Print_Area_75" localSheetId="2">#REF!</definedName>
    <definedName name="Excel_BuiltIn_Print_Area_75" localSheetId="6">#REF!</definedName>
    <definedName name="Excel_BuiltIn_Print_Area_75" localSheetId="4">#REF!</definedName>
    <definedName name="Excel_BuiltIn_Print_Area_75">#REF!</definedName>
    <definedName name="Excel_BuiltIn_Print_Area_76" localSheetId="1">#REF!</definedName>
    <definedName name="Excel_BuiltIn_Print_Area_76" localSheetId="3">#REF!</definedName>
    <definedName name="Excel_BuiltIn_Print_Area_76" localSheetId="2">#REF!</definedName>
    <definedName name="Excel_BuiltIn_Print_Area_76" localSheetId="6">#REF!</definedName>
    <definedName name="Excel_BuiltIn_Print_Area_76" localSheetId="4">#REF!</definedName>
    <definedName name="Excel_BuiltIn_Print_Area_76">#REF!</definedName>
    <definedName name="Excel_BuiltIn_Print_Area_77" localSheetId="1">#REF!</definedName>
    <definedName name="Excel_BuiltIn_Print_Area_77" localSheetId="3">#REF!</definedName>
    <definedName name="Excel_BuiltIn_Print_Area_77" localSheetId="2">#REF!</definedName>
    <definedName name="Excel_BuiltIn_Print_Area_77" localSheetId="6">#REF!</definedName>
    <definedName name="Excel_BuiltIn_Print_Area_77" localSheetId="4">#REF!</definedName>
    <definedName name="Excel_BuiltIn_Print_Area_77">#REF!</definedName>
    <definedName name="Excel_BuiltIn_Print_Area_78" localSheetId="1">#REF!</definedName>
    <definedName name="Excel_BuiltIn_Print_Area_78" localSheetId="3">#REF!</definedName>
    <definedName name="Excel_BuiltIn_Print_Area_78" localSheetId="2">#REF!</definedName>
    <definedName name="Excel_BuiltIn_Print_Area_78" localSheetId="6">#REF!</definedName>
    <definedName name="Excel_BuiltIn_Print_Area_78" localSheetId="4">#REF!</definedName>
    <definedName name="Excel_BuiltIn_Print_Area_78">#REF!</definedName>
    <definedName name="Excel_BuiltIn_Print_Area_78_1" localSheetId="1">#REF!</definedName>
    <definedName name="Excel_BuiltIn_Print_Area_78_1" localSheetId="3">#REF!</definedName>
    <definedName name="Excel_BuiltIn_Print_Area_78_1" localSheetId="2">#REF!</definedName>
    <definedName name="Excel_BuiltIn_Print_Area_78_1" localSheetId="6">#REF!</definedName>
    <definedName name="Excel_BuiltIn_Print_Area_78_1" localSheetId="4">#REF!</definedName>
    <definedName name="Excel_BuiltIn_Print_Area_78_1">#REF!</definedName>
    <definedName name="Excel_BuiltIn_Print_Area_78_1_1" localSheetId="3">#REF!</definedName>
    <definedName name="Excel_BuiltIn_Print_Area_78_1_1" localSheetId="2">#REF!</definedName>
    <definedName name="Excel_BuiltIn_Print_Area_78_1_1" localSheetId="6">#REF!</definedName>
    <definedName name="Excel_BuiltIn_Print_Area_78_1_1" localSheetId="4">#REF!</definedName>
    <definedName name="Excel_BuiltIn_Print_Area_78_1_1">#REF!</definedName>
    <definedName name="Excel_BuiltIn_Print_Area_79" localSheetId="1">#REF!</definedName>
    <definedName name="Excel_BuiltIn_Print_Area_79" localSheetId="3">#REF!</definedName>
    <definedName name="Excel_BuiltIn_Print_Area_79" localSheetId="2">#REF!</definedName>
    <definedName name="Excel_BuiltIn_Print_Area_79" localSheetId="6">#REF!</definedName>
    <definedName name="Excel_BuiltIn_Print_Area_79" localSheetId="4">#REF!</definedName>
    <definedName name="Excel_BuiltIn_Print_Area_79">#REF!</definedName>
    <definedName name="Excel_BuiltIn_Print_Area_79_1" localSheetId="1">#REF!</definedName>
    <definedName name="Excel_BuiltIn_Print_Area_79_1" localSheetId="3">#REF!</definedName>
    <definedName name="Excel_BuiltIn_Print_Area_79_1" localSheetId="2">#REF!</definedName>
    <definedName name="Excel_BuiltIn_Print_Area_79_1" localSheetId="6">#REF!</definedName>
    <definedName name="Excel_BuiltIn_Print_Area_79_1" localSheetId="4">#REF!</definedName>
    <definedName name="Excel_BuiltIn_Print_Area_79_1">#REF!</definedName>
    <definedName name="Excel_BuiltIn_Print_Area_8_1" localSheetId="1">#REF!</definedName>
    <definedName name="Excel_BuiltIn_Print_Area_8_1" localSheetId="3">#REF!</definedName>
    <definedName name="Excel_BuiltIn_Print_Area_8_1" localSheetId="2">#REF!</definedName>
    <definedName name="Excel_BuiltIn_Print_Area_8_1" localSheetId="6">#REF!</definedName>
    <definedName name="Excel_BuiltIn_Print_Area_8_1" localSheetId="4">#REF!</definedName>
    <definedName name="Excel_BuiltIn_Print_Area_8_1">#REF!</definedName>
    <definedName name="Excel_BuiltIn_Print_Area_8_1_1">"$#REF!.$A$1:$F$122"</definedName>
    <definedName name="Excel_BuiltIn_Print_Area_80" localSheetId="1">#REF!</definedName>
    <definedName name="Excel_BuiltIn_Print_Area_80" localSheetId="3">#REF!</definedName>
    <definedName name="Excel_BuiltIn_Print_Area_80" localSheetId="2">#REF!</definedName>
    <definedName name="Excel_BuiltIn_Print_Area_80" localSheetId="6">#REF!</definedName>
    <definedName name="Excel_BuiltIn_Print_Area_80" localSheetId="4">#REF!</definedName>
    <definedName name="Excel_BuiltIn_Print_Area_80">#REF!</definedName>
    <definedName name="Excel_BuiltIn_Print_Area_80_1" localSheetId="1">#REF!</definedName>
    <definedName name="Excel_BuiltIn_Print_Area_80_1" localSheetId="3">#REF!</definedName>
    <definedName name="Excel_BuiltIn_Print_Area_80_1" localSheetId="2">#REF!</definedName>
    <definedName name="Excel_BuiltIn_Print_Area_80_1" localSheetId="6">#REF!</definedName>
    <definedName name="Excel_BuiltIn_Print_Area_80_1" localSheetId="4">#REF!</definedName>
    <definedName name="Excel_BuiltIn_Print_Area_80_1">#REF!</definedName>
    <definedName name="Excel_BuiltIn_Print_Area_81" localSheetId="1">#REF!</definedName>
    <definedName name="Excel_BuiltIn_Print_Area_81" localSheetId="3">#REF!</definedName>
    <definedName name="Excel_BuiltIn_Print_Area_81" localSheetId="2">#REF!</definedName>
    <definedName name="Excel_BuiltIn_Print_Area_81" localSheetId="6">#REF!</definedName>
    <definedName name="Excel_BuiltIn_Print_Area_81" localSheetId="4">#REF!</definedName>
    <definedName name="Excel_BuiltIn_Print_Area_81">#REF!</definedName>
    <definedName name="Excel_BuiltIn_Print_Area_81_1" localSheetId="1">#REF!</definedName>
    <definedName name="Excel_BuiltIn_Print_Area_81_1" localSheetId="3">#REF!</definedName>
    <definedName name="Excel_BuiltIn_Print_Area_81_1" localSheetId="2">#REF!</definedName>
    <definedName name="Excel_BuiltIn_Print_Area_81_1" localSheetId="6">#REF!</definedName>
    <definedName name="Excel_BuiltIn_Print_Area_81_1" localSheetId="4">#REF!</definedName>
    <definedName name="Excel_BuiltIn_Print_Area_81_1">#REF!</definedName>
    <definedName name="Excel_BuiltIn_Print_Area_82" localSheetId="1">#REF!</definedName>
    <definedName name="Excel_BuiltIn_Print_Area_82" localSheetId="3">#REF!</definedName>
    <definedName name="Excel_BuiltIn_Print_Area_82" localSheetId="2">#REF!</definedName>
    <definedName name="Excel_BuiltIn_Print_Area_82" localSheetId="6">#REF!</definedName>
    <definedName name="Excel_BuiltIn_Print_Area_82" localSheetId="4">#REF!</definedName>
    <definedName name="Excel_BuiltIn_Print_Area_82">#REF!</definedName>
    <definedName name="Excel_BuiltIn_Print_Area_82_1" localSheetId="1">#REF!</definedName>
    <definedName name="Excel_BuiltIn_Print_Area_82_1" localSheetId="3">#REF!</definedName>
    <definedName name="Excel_BuiltIn_Print_Area_82_1" localSheetId="2">#REF!</definedName>
    <definedName name="Excel_BuiltIn_Print_Area_82_1" localSheetId="6">#REF!</definedName>
    <definedName name="Excel_BuiltIn_Print_Area_82_1" localSheetId="4">#REF!</definedName>
    <definedName name="Excel_BuiltIn_Print_Area_82_1">#REF!</definedName>
    <definedName name="Excel_BuiltIn_Print_Area_83" localSheetId="1">#REF!</definedName>
    <definedName name="Excel_BuiltIn_Print_Area_83" localSheetId="3">#REF!</definedName>
    <definedName name="Excel_BuiltIn_Print_Area_83" localSheetId="2">#REF!</definedName>
    <definedName name="Excel_BuiltIn_Print_Area_83" localSheetId="6">#REF!</definedName>
    <definedName name="Excel_BuiltIn_Print_Area_83" localSheetId="4">#REF!</definedName>
    <definedName name="Excel_BuiltIn_Print_Area_83">#REF!</definedName>
    <definedName name="Excel_BuiltIn_Print_Area_83_1" localSheetId="1">#REF!</definedName>
    <definedName name="Excel_BuiltIn_Print_Area_83_1" localSheetId="3">#REF!</definedName>
    <definedName name="Excel_BuiltIn_Print_Area_83_1" localSheetId="2">#REF!</definedName>
    <definedName name="Excel_BuiltIn_Print_Area_83_1" localSheetId="6">#REF!</definedName>
    <definedName name="Excel_BuiltIn_Print_Area_83_1" localSheetId="4">#REF!</definedName>
    <definedName name="Excel_BuiltIn_Print_Area_83_1">#REF!</definedName>
    <definedName name="Excel_BuiltIn_Print_Area_84" localSheetId="1">#REF!</definedName>
    <definedName name="Excel_BuiltIn_Print_Area_84" localSheetId="3">#REF!</definedName>
    <definedName name="Excel_BuiltIn_Print_Area_84" localSheetId="2">#REF!</definedName>
    <definedName name="Excel_BuiltIn_Print_Area_84" localSheetId="6">#REF!</definedName>
    <definedName name="Excel_BuiltIn_Print_Area_84" localSheetId="4">#REF!</definedName>
    <definedName name="Excel_BuiltIn_Print_Area_84">#REF!</definedName>
    <definedName name="Excel_BuiltIn_Print_Area_84_1" localSheetId="1">#REF!</definedName>
    <definedName name="Excel_BuiltIn_Print_Area_84_1" localSheetId="3">#REF!</definedName>
    <definedName name="Excel_BuiltIn_Print_Area_84_1" localSheetId="2">#REF!</definedName>
    <definedName name="Excel_BuiltIn_Print_Area_84_1" localSheetId="6">#REF!</definedName>
    <definedName name="Excel_BuiltIn_Print_Area_84_1" localSheetId="4">#REF!</definedName>
    <definedName name="Excel_BuiltIn_Print_Area_84_1">#REF!</definedName>
    <definedName name="Excel_BuiltIn_Print_Area_85" localSheetId="1">#REF!</definedName>
    <definedName name="Excel_BuiltIn_Print_Area_85" localSheetId="3">#REF!</definedName>
    <definedName name="Excel_BuiltIn_Print_Area_85" localSheetId="2">#REF!</definedName>
    <definedName name="Excel_BuiltIn_Print_Area_85" localSheetId="6">#REF!</definedName>
    <definedName name="Excel_BuiltIn_Print_Area_85" localSheetId="4">#REF!</definedName>
    <definedName name="Excel_BuiltIn_Print_Area_85">#REF!</definedName>
    <definedName name="Excel_BuiltIn_Print_Area_86" localSheetId="1">#REF!</definedName>
    <definedName name="Excel_BuiltIn_Print_Area_86" localSheetId="3">#REF!</definedName>
    <definedName name="Excel_BuiltIn_Print_Area_86" localSheetId="2">#REF!</definedName>
    <definedName name="Excel_BuiltIn_Print_Area_86" localSheetId="6">#REF!</definedName>
    <definedName name="Excel_BuiltIn_Print_Area_86" localSheetId="4">#REF!</definedName>
    <definedName name="Excel_BuiltIn_Print_Area_86">#REF!</definedName>
    <definedName name="Excel_BuiltIn_Print_Area_86_1" localSheetId="1">#REF!</definedName>
    <definedName name="Excel_BuiltIn_Print_Area_86_1" localSheetId="3">#REF!</definedName>
    <definedName name="Excel_BuiltIn_Print_Area_86_1" localSheetId="2">#REF!</definedName>
    <definedName name="Excel_BuiltIn_Print_Area_86_1" localSheetId="6">#REF!</definedName>
    <definedName name="Excel_BuiltIn_Print_Area_86_1" localSheetId="4">#REF!</definedName>
    <definedName name="Excel_BuiltIn_Print_Area_86_1">#REF!</definedName>
    <definedName name="Excel_BuiltIn_Print_Area_87" localSheetId="1">#REF!</definedName>
    <definedName name="Excel_BuiltIn_Print_Area_87" localSheetId="3">#REF!</definedName>
    <definedName name="Excel_BuiltIn_Print_Area_87" localSheetId="2">#REF!</definedName>
    <definedName name="Excel_BuiltIn_Print_Area_87" localSheetId="6">#REF!</definedName>
    <definedName name="Excel_BuiltIn_Print_Area_87" localSheetId="4">#REF!</definedName>
    <definedName name="Excel_BuiltIn_Print_Area_87">#REF!</definedName>
    <definedName name="Excel_BuiltIn_Print_Area_87_1" localSheetId="1">#REF!</definedName>
    <definedName name="Excel_BuiltIn_Print_Area_87_1" localSheetId="3">#REF!</definedName>
    <definedName name="Excel_BuiltIn_Print_Area_87_1" localSheetId="2">#REF!</definedName>
    <definedName name="Excel_BuiltIn_Print_Area_87_1" localSheetId="6">#REF!</definedName>
    <definedName name="Excel_BuiltIn_Print_Area_87_1" localSheetId="4">#REF!</definedName>
    <definedName name="Excel_BuiltIn_Print_Area_87_1">#REF!</definedName>
    <definedName name="Excel_BuiltIn_Print_Area_89" localSheetId="1">#REF!</definedName>
    <definedName name="Excel_BuiltIn_Print_Area_89" localSheetId="3">#REF!</definedName>
    <definedName name="Excel_BuiltIn_Print_Area_89" localSheetId="2">#REF!</definedName>
    <definedName name="Excel_BuiltIn_Print_Area_89" localSheetId="6">#REF!</definedName>
    <definedName name="Excel_BuiltIn_Print_Area_89" localSheetId="4">#REF!</definedName>
    <definedName name="Excel_BuiltIn_Print_Area_89">#REF!</definedName>
    <definedName name="Excel_BuiltIn_Print_Area_89_1" localSheetId="1">#REF!</definedName>
    <definedName name="Excel_BuiltIn_Print_Area_89_1" localSheetId="3">#REF!</definedName>
    <definedName name="Excel_BuiltIn_Print_Area_89_1" localSheetId="2">#REF!</definedName>
    <definedName name="Excel_BuiltIn_Print_Area_89_1" localSheetId="6">#REF!</definedName>
    <definedName name="Excel_BuiltIn_Print_Area_89_1" localSheetId="4">#REF!</definedName>
    <definedName name="Excel_BuiltIn_Print_Area_89_1">#REF!</definedName>
    <definedName name="Excel_BuiltIn_Print_Area_9_1" localSheetId="1">#REF!</definedName>
    <definedName name="Excel_BuiltIn_Print_Area_9_1" localSheetId="3">#REF!</definedName>
    <definedName name="Excel_BuiltIn_Print_Area_9_1" localSheetId="2">#REF!</definedName>
    <definedName name="Excel_BuiltIn_Print_Area_9_1" localSheetId="6">#REF!</definedName>
    <definedName name="Excel_BuiltIn_Print_Area_9_1" localSheetId="4">#REF!</definedName>
    <definedName name="Excel_BuiltIn_Print_Area_9_1">#REF!</definedName>
    <definedName name="Excel_BuiltIn_Print_Area_9_1_1">"$#REF!.$A$1:$F$122"</definedName>
    <definedName name="Excel_BuiltIn_Print_Area_90" localSheetId="1">#REF!</definedName>
    <definedName name="Excel_BuiltIn_Print_Area_90" localSheetId="3">#REF!</definedName>
    <definedName name="Excel_BuiltIn_Print_Area_90" localSheetId="2">#REF!</definedName>
    <definedName name="Excel_BuiltIn_Print_Area_90" localSheetId="6">#REF!</definedName>
    <definedName name="Excel_BuiltIn_Print_Area_90" localSheetId="4">#REF!</definedName>
    <definedName name="Excel_BuiltIn_Print_Area_90">#REF!</definedName>
    <definedName name="Excel_BuiltIn_Print_Area_91" localSheetId="1">#REF!</definedName>
    <definedName name="Excel_BuiltIn_Print_Area_91" localSheetId="3">#REF!</definedName>
    <definedName name="Excel_BuiltIn_Print_Area_91" localSheetId="2">#REF!</definedName>
    <definedName name="Excel_BuiltIn_Print_Area_91" localSheetId="6">#REF!</definedName>
    <definedName name="Excel_BuiltIn_Print_Area_91" localSheetId="4">#REF!</definedName>
    <definedName name="Excel_BuiltIn_Print_Area_91">#REF!</definedName>
    <definedName name="Excel_BuiltIn_Print_Area_91_1" localSheetId="1">#REF!</definedName>
    <definedName name="Excel_BuiltIn_Print_Area_91_1" localSheetId="3">#REF!</definedName>
    <definedName name="Excel_BuiltIn_Print_Area_91_1" localSheetId="2">#REF!</definedName>
    <definedName name="Excel_BuiltIn_Print_Area_91_1" localSheetId="6">#REF!</definedName>
    <definedName name="Excel_BuiltIn_Print_Area_91_1" localSheetId="4">#REF!</definedName>
    <definedName name="Excel_BuiltIn_Print_Area_91_1">#REF!</definedName>
    <definedName name="Excel_BuiltIn_Print_Area_92" localSheetId="1">#REF!</definedName>
    <definedName name="Excel_BuiltIn_Print_Area_92" localSheetId="3">#REF!</definedName>
    <definedName name="Excel_BuiltIn_Print_Area_92" localSheetId="2">#REF!</definedName>
    <definedName name="Excel_BuiltIn_Print_Area_92" localSheetId="6">#REF!</definedName>
    <definedName name="Excel_BuiltIn_Print_Area_92" localSheetId="4">#REF!</definedName>
    <definedName name="Excel_BuiltIn_Print_Area_92">#REF!</definedName>
    <definedName name="Excel_BuiltIn_Print_Area_92_1" localSheetId="1">#REF!</definedName>
    <definedName name="Excel_BuiltIn_Print_Area_92_1" localSheetId="3">#REF!</definedName>
    <definedName name="Excel_BuiltIn_Print_Area_92_1" localSheetId="2">#REF!</definedName>
    <definedName name="Excel_BuiltIn_Print_Area_92_1" localSheetId="6">#REF!</definedName>
    <definedName name="Excel_BuiltIn_Print_Area_92_1" localSheetId="4">#REF!</definedName>
    <definedName name="Excel_BuiltIn_Print_Area_92_1">#REF!</definedName>
    <definedName name="Excel_BuiltIn_Print_Area_93" localSheetId="1">#REF!</definedName>
    <definedName name="Excel_BuiltIn_Print_Area_93" localSheetId="3">#REF!</definedName>
    <definedName name="Excel_BuiltIn_Print_Area_93" localSheetId="2">#REF!</definedName>
    <definedName name="Excel_BuiltIn_Print_Area_93" localSheetId="6">#REF!</definedName>
    <definedName name="Excel_BuiltIn_Print_Area_93" localSheetId="4">#REF!</definedName>
    <definedName name="Excel_BuiltIn_Print_Area_93">#REF!</definedName>
    <definedName name="Excel_BuiltIn_Print_Area_93_1" localSheetId="1">#REF!</definedName>
    <definedName name="Excel_BuiltIn_Print_Area_93_1" localSheetId="3">#REF!</definedName>
    <definedName name="Excel_BuiltIn_Print_Area_93_1" localSheetId="2">#REF!</definedName>
    <definedName name="Excel_BuiltIn_Print_Area_93_1" localSheetId="6">#REF!</definedName>
    <definedName name="Excel_BuiltIn_Print_Area_93_1" localSheetId="4">#REF!</definedName>
    <definedName name="Excel_BuiltIn_Print_Area_93_1">#REF!</definedName>
    <definedName name="Excel_BuiltIn_Print_Area_94" localSheetId="1">#REF!</definedName>
    <definedName name="Excel_BuiltIn_Print_Area_94" localSheetId="3">#REF!</definedName>
    <definedName name="Excel_BuiltIn_Print_Area_94" localSheetId="2">#REF!</definedName>
    <definedName name="Excel_BuiltIn_Print_Area_94" localSheetId="6">#REF!</definedName>
    <definedName name="Excel_BuiltIn_Print_Area_94" localSheetId="4">#REF!</definedName>
    <definedName name="Excel_BuiltIn_Print_Area_94">#REF!</definedName>
    <definedName name="Excel_BuiltIn_Print_Area_94_1" localSheetId="1">#REF!</definedName>
    <definedName name="Excel_BuiltIn_Print_Area_94_1" localSheetId="3">#REF!</definedName>
    <definedName name="Excel_BuiltIn_Print_Area_94_1" localSheetId="2">#REF!</definedName>
    <definedName name="Excel_BuiltIn_Print_Area_94_1" localSheetId="6">#REF!</definedName>
    <definedName name="Excel_BuiltIn_Print_Area_94_1" localSheetId="4">#REF!</definedName>
    <definedName name="Excel_BuiltIn_Print_Area_94_1">#REF!</definedName>
    <definedName name="Excel_BuiltIn_Print_Area_95" localSheetId="1">#REF!</definedName>
    <definedName name="Excel_BuiltIn_Print_Area_95" localSheetId="3">#REF!</definedName>
    <definedName name="Excel_BuiltIn_Print_Area_95" localSheetId="2">#REF!</definedName>
    <definedName name="Excel_BuiltIn_Print_Area_95" localSheetId="6">#REF!</definedName>
    <definedName name="Excel_BuiltIn_Print_Area_95" localSheetId="4">#REF!</definedName>
    <definedName name="Excel_BuiltIn_Print_Area_95">#REF!</definedName>
    <definedName name="Excel_BuiltIn_Print_Area_95_1" localSheetId="1">#REF!</definedName>
    <definedName name="Excel_BuiltIn_Print_Area_95_1" localSheetId="3">#REF!</definedName>
    <definedName name="Excel_BuiltIn_Print_Area_95_1" localSheetId="2">#REF!</definedName>
    <definedName name="Excel_BuiltIn_Print_Area_95_1" localSheetId="6">#REF!</definedName>
    <definedName name="Excel_BuiltIn_Print_Area_95_1" localSheetId="4">#REF!</definedName>
    <definedName name="Excel_BuiltIn_Print_Area_95_1">#REF!</definedName>
    <definedName name="Excel_BuiltIn_Print_Area_96" localSheetId="1">#REF!</definedName>
    <definedName name="Excel_BuiltIn_Print_Area_96" localSheetId="3">#REF!</definedName>
    <definedName name="Excel_BuiltIn_Print_Area_96" localSheetId="2">#REF!</definedName>
    <definedName name="Excel_BuiltIn_Print_Area_96" localSheetId="6">#REF!</definedName>
    <definedName name="Excel_BuiltIn_Print_Area_96" localSheetId="4">#REF!</definedName>
    <definedName name="Excel_BuiltIn_Print_Area_96">#REF!</definedName>
    <definedName name="Excel_BuiltIn_Print_Area_96_1" localSheetId="1">#REF!</definedName>
    <definedName name="Excel_BuiltIn_Print_Area_96_1" localSheetId="3">#REF!</definedName>
    <definedName name="Excel_BuiltIn_Print_Area_96_1" localSheetId="2">#REF!</definedName>
    <definedName name="Excel_BuiltIn_Print_Area_96_1" localSheetId="6">#REF!</definedName>
    <definedName name="Excel_BuiltIn_Print_Area_96_1" localSheetId="4">#REF!</definedName>
    <definedName name="Excel_BuiltIn_Print_Area_96_1">#REF!</definedName>
    <definedName name="Excel_BuiltIn_Print_Area_97" localSheetId="1">#REF!</definedName>
    <definedName name="Excel_BuiltIn_Print_Area_97" localSheetId="3">#REF!</definedName>
    <definedName name="Excel_BuiltIn_Print_Area_97" localSheetId="2">#REF!</definedName>
    <definedName name="Excel_BuiltIn_Print_Area_97" localSheetId="6">#REF!</definedName>
    <definedName name="Excel_BuiltIn_Print_Area_97" localSheetId="4">#REF!</definedName>
    <definedName name="Excel_BuiltIn_Print_Area_97">#REF!</definedName>
    <definedName name="Excel_BuiltIn_Print_Area_97_1" localSheetId="1">#REF!</definedName>
    <definedName name="Excel_BuiltIn_Print_Area_97_1" localSheetId="3">#REF!</definedName>
    <definedName name="Excel_BuiltIn_Print_Area_97_1" localSheetId="2">#REF!</definedName>
    <definedName name="Excel_BuiltIn_Print_Area_97_1" localSheetId="6">#REF!</definedName>
    <definedName name="Excel_BuiltIn_Print_Area_97_1" localSheetId="4">#REF!</definedName>
    <definedName name="Excel_BuiltIn_Print_Area_97_1">#REF!</definedName>
    <definedName name="Excel_BuiltIn_Print_Area_98" localSheetId="1">#REF!</definedName>
    <definedName name="Excel_BuiltIn_Print_Area_98" localSheetId="3">#REF!</definedName>
    <definedName name="Excel_BuiltIn_Print_Area_98" localSheetId="2">#REF!</definedName>
    <definedName name="Excel_BuiltIn_Print_Area_98" localSheetId="6">#REF!</definedName>
    <definedName name="Excel_BuiltIn_Print_Area_98" localSheetId="4">#REF!</definedName>
    <definedName name="Excel_BuiltIn_Print_Area_98">#REF!</definedName>
    <definedName name="Excel_BuiltIn_Print_Area_98_1" localSheetId="1">#REF!</definedName>
    <definedName name="Excel_BuiltIn_Print_Area_98_1" localSheetId="3">#REF!</definedName>
    <definedName name="Excel_BuiltIn_Print_Area_98_1" localSheetId="2">#REF!</definedName>
    <definedName name="Excel_BuiltIn_Print_Area_98_1" localSheetId="6">#REF!</definedName>
    <definedName name="Excel_BuiltIn_Print_Area_98_1" localSheetId="4">#REF!</definedName>
    <definedName name="Excel_BuiltIn_Print_Area_98_1">#REF!</definedName>
    <definedName name="Excel_BuiltIn_Print_Area_99" localSheetId="1">#REF!</definedName>
    <definedName name="Excel_BuiltIn_Print_Area_99" localSheetId="3">#REF!</definedName>
    <definedName name="Excel_BuiltIn_Print_Area_99" localSheetId="2">#REF!</definedName>
    <definedName name="Excel_BuiltIn_Print_Area_99" localSheetId="6">#REF!</definedName>
    <definedName name="Excel_BuiltIn_Print_Area_99" localSheetId="4">#REF!</definedName>
    <definedName name="Excel_BuiltIn_Print_Area_99">#REF!</definedName>
    <definedName name="Excel_BuiltIn_Print_Area_99_1" localSheetId="1">#REF!</definedName>
    <definedName name="Excel_BuiltIn_Print_Area_99_1" localSheetId="3">#REF!</definedName>
    <definedName name="Excel_BuiltIn_Print_Area_99_1" localSheetId="2">#REF!</definedName>
    <definedName name="Excel_BuiltIn_Print_Area_99_1" localSheetId="6">#REF!</definedName>
    <definedName name="Excel_BuiltIn_Print_Area_99_1" localSheetId="4">#REF!</definedName>
    <definedName name="Excel_BuiltIn_Print_Area_99_1">#REF!</definedName>
    <definedName name="Excel_BuiltIn_Print_Titles_10">"$#REF!.$A$16:$IU$16"</definedName>
    <definedName name="Excel_BuiltIn_Print_Titles_11">"$#REF!.$A$16:$IU$16"</definedName>
    <definedName name="Excel_BuiltIn_Print_Titles_12">"$#REF!.$A$16:$IU$16"</definedName>
    <definedName name="Excel_BuiltIn_Print_Titles_13">"$#REF!.$A$16:$IU$16"</definedName>
    <definedName name="Excel_BuiltIn_Print_Titles_14" localSheetId="1">#REF!</definedName>
    <definedName name="Excel_BuiltIn_Print_Titles_14" localSheetId="3">#REF!</definedName>
    <definedName name="Excel_BuiltIn_Print_Titles_14" localSheetId="2">#REF!</definedName>
    <definedName name="Excel_BuiltIn_Print_Titles_14" localSheetId="6">#REF!</definedName>
    <definedName name="Excel_BuiltIn_Print_Titles_14" localSheetId="4">#REF!</definedName>
    <definedName name="Excel_BuiltIn_Print_Titles_14">#REF!</definedName>
    <definedName name="Excel_BuiltIn_Print_Titles_15" localSheetId="1">#REF!</definedName>
    <definedName name="Excel_BuiltIn_Print_Titles_15" localSheetId="3">#REF!</definedName>
    <definedName name="Excel_BuiltIn_Print_Titles_15" localSheetId="2">#REF!</definedName>
    <definedName name="Excel_BuiltIn_Print_Titles_15" localSheetId="6">#REF!</definedName>
    <definedName name="Excel_BuiltIn_Print_Titles_15" localSheetId="4">#REF!</definedName>
    <definedName name="Excel_BuiltIn_Print_Titles_15">#REF!</definedName>
    <definedName name="Excel_BuiltIn_Print_Titles_16" localSheetId="1">#REF!</definedName>
    <definedName name="Excel_BuiltIn_Print_Titles_16" localSheetId="3">#REF!</definedName>
    <definedName name="Excel_BuiltIn_Print_Titles_16" localSheetId="2">#REF!</definedName>
    <definedName name="Excel_BuiltIn_Print_Titles_16" localSheetId="6">#REF!</definedName>
    <definedName name="Excel_BuiltIn_Print_Titles_16" localSheetId="4">#REF!</definedName>
    <definedName name="Excel_BuiltIn_Print_Titles_16">#REF!</definedName>
    <definedName name="Excel_BuiltIn_Print_Titles_17" localSheetId="1">#REF!</definedName>
    <definedName name="Excel_BuiltIn_Print_Titles_17" localSheetId="3">#REF!</definedName>
    <definedName name="Excel_BuiltIn_Print_Titles_17" localSheetId="2">#REF!</definedName>
    <definedName name="Excel_BuiltIn_Print_Titles_17" localSheetId="6">#REF!</definedName>
    <definedName name="Excel_BuiltIn_Print_Titles_17" localSheetId="4">#REF!</definedName>
    <definedName name="Excel_BuiltIn_Print_Titles_17">#REF!</definedName>
    <definedName name="Excel_BuiltIn_Print_Titles_18" localSheetId="1">#REF!</definedName>
    <definedName name="Excel_BuiltIn_Print_Titles_18" localSheetId="3">#REF!</definedName>
    <definedName name="Excel_BuiltIn_Print_Titles_18" localSheetId="2">#REF!</definedName>
    <definedName name="Excel_BuiltIn_Print_Titles_18" localSheetId="6">#REF!</definedName>
    <definedName name="Excel_BuiltIn_Print_Titles_18" localSheetId="4">#REF!</definedName>
    <definedName name="Excel_BuiltIn_Print_Titles_18">#REF!</definedName>
    <definedName name="Excel_BuiltIn_Print_Titles_19" localSheetId="1">#REF!</definedName>
    <definedName name="Excel_BuiltIn_Print_Titles_19" localSheetId="3">#REF!</definedName>
    <definedName name="Excel_BuiltIn_Print_Titles_19" localSheetId="2">#REF!</definedName>
    <definedName name="Excel_BuiltIn_Print_Titles_19" localSheetId="6">#REF!</definedName>
    <definedName name="Excel_BuiltIn_Print_Titles_19" localSheetId="4">#REF!</definedName>
    <definedName name="Excel_BuiltIn_Print_Titles_19">#REF!</definedName>
    <definedName name="Excel_BuiltIn_Print_Titles_20" localSheetId="1">#REF!</definedName>
    <definedName name="Excel_BuiltIn_Print_Titles_20" localSheetId="3">#REF!</definedName>
    <definedName name="Excel_BuiltIn_Print_Titles_20" localSheetId="2">#REF!</definedName>
    <definedName name="Excel_BuiltIn_Print_Titles_20" localSheetId="6">#REF!</definedName>
    <definedName name="Excel_BuiltIn_Print_Titles_20" localSheetId="4">#REF!</definedName>
    <definedName name="Excel_BuiltIn_Print_Titles_20">#REF!</definedName>
    <definedName name="Excel_BuiltIn_Print_Titles_21" localSheetId="1">#REF!</definedName>
    <definedName name="Excel_BuiltIn_Print_Titles_21" localSheetId="3">#REF!</definedName>
    <definedName name="Excel_BuiltIn_Print_Titles_21" localSheetId="2">#REF!</definedName>
    <definedName name="Excel_BuiltIn_Print_Titles_21" localSheetId="6">#REF!</definedName>
    <definedName name="Excel_BuiltIn_Print_Titles_21" localSheetId="4">#REF!</definedName>
    <definedName name="Excel_BuiltIn_Print_Titles_21">#REF!</definedName>
    <definedName name="Excel_BuiltIn_Print_Titles_22" localSheetId="1">#REF!</definedName>
    <definedName name="Excel_BuiltIn_Print_Titles_22" localSheetId="3">#REF!</definedName>
    <definedName name="Excel_BuiltIn_Print_Titles_22" localSheetId="2">#REF!</definedName>
    <definedName name="Excel_BuiltIn_Print_Titles_22" localSheetId="6">#REF!</definedName>
    <definedName name="Excel_BuiltIn_Print_Titles_22" localSheetId="4">#REF!</definedName>
    <definedName name="Excel_BuiltIn_Print_Titles_22">#REF!</definedName>
    <definedName name="Excel_BuiltIn_Print_Titles_23" localSheetId="1">#REF!</definedName>
    <definedName name="Excel_BuiltIn_Print_Titles_23" localSheetId="3">#REF!</definedName>
    <definedName name="Excel_BuiltIn_Print_Titles_23" localSheetId="2">#REF!</definedName>
    <definedName name="Excel_BuiltIn_Print_Titles_23" localSheetId="6">#REF!</definedName>
    <definedName name="Excel_BuiltIn_Print_Titles_23" localSheetId="4">#REF!</definedName>
    <definedName name="Excel_BuiltIn_Print_Titles_23">#REF!</definedName>
    <definedName name="Excel_BuiltIn_Print_Titles_24" localSheetId="1">#REF!</definedName>
    <definedName name="Excel_BuiltIn_Print_Titles_24" localSheetId="3">#REF!</definedName>
    <definedName name="Excel_BuiltIn_Print_Titles_24" localSheetId="2">#REF!</definedName>
    <definedName name="Excel_BuiltIn_Print_Titles_24" localSheetId="6">#REF!</definedName>
    <definedName name="Excel_BuiltIn_Print_Titles_24" localSheetId="4">#REF!</definedName>
    <definedName name="Excel_BuiltIn_Print_Titles_24">#REF!</definedName>
    <definedName name="Excel_BuiltIn_Print_Titles_25" localSheetId="1">#REF!</definedName>
    <definedName name="Excel_BuiltIn_Print_Titles_25" localSheetId="3">#REF!</definedName>
    <definedName name="Excel_BuiltIn_Print_Titles_25" localSheetId="2">#REF!</definedName>
    <definedName name="Excel_BuiltIn_Print_Titles_25" localSheetId="6">#REF!</definedName>
    <definedName name="Excel_BuiltIn_Print_Titles_25" localSheetId="4">#REF!</definedName>
    <definedName name="Excel_BuiltIn_Print_Titles_25">#REF!</definedName>
    <definedName name="Excel_BuiltIn_Print_Titles_26" localSheetId="1">#REF!</definedName>
    <definedName name="Excel_BuiltIn_Print_Titles_26" localSheetId="3">#REF!</definedName>
    <definedName name="Excel_BuiltIn_Print_Titles_26" localSheetId="2">#REF!</definedName>
    <definedName name="Excel_BuiltIn_Print_Titles_26" localSheetId="6">#REF!</definedName>
    <definedName name="Excel_BuiltIn_Print_Titles_26" localSheetId="4">#REF!</definedName>
    <definedName name="Excel_BuiltIn_Print_Titles_26">#REF!</definedName>
    <definedName name="Excel_BuiltIn_Print_Titles_27" localSheetId="1">#REF!</definedName>
    <definedName name="Excel_BuiltIn_Print_Titles_27" localSheetId="3">#REF!</definedName>
    <definedName name="Excel_BuiltIn_Print_Titles_27" localSheetId="2">#REF!</definedName>
    <definedName name="Excel_BuiltIn_Print_Titles_27" localSheetId="6">#REF!</definedName>
    <definedName name="Excel_BuiltIn_Print_Titles_27" localSheetId="4">#REF!</definedName>
    <definedName name="Excel_BuiltIn_Print_Titles_27">#REF!</definedName>
    <definedName name="Excel_BuiltIn_Print_Titles_28" localSheetId="1">#REF!</definedName>
    <definedName name="Excel_BuiltIn_Print_Titles_28" localSheetId="3">#REF!</definedName>
    <definedName name="Excel_BuiltIn_Print_Titles_28" localSheetId="2">#REF!</definedName>
    <definedName name="Excel_BuiltIn_Print_Titles_28" localSheetId="6">#REF!</definedName>
    <definedName name="Excel_BuiltIn_Print_Titles_28" localSheetId="4">#REF!</definedName>
    <definedName name="Excel_BuiltIn_Print_Titles_28">#REF!</definedName>
    <definedName name="Excel_BuiltIn_Print_Titles_29" localSheetId="1">#REF!</definedName>
    <definedName name="Excel_BuiltIn_Print_Titles_29" localSheetId="3">#REF!</definedName>
    <definedName name="Excel_BuiltIn_Print_Titles_29" localSheetId="2">#REF!</definedName>
    <definedName name="Excel_BuiltIn_Print_Titles_29" localSheetId="6">#REF!</definedName>
    <definedName name="Excel_BuiltIn_Print_Titles_29" localSheetId="4">#REF!</definedName>
    <definedName name="Excel_BuiltIn_Print_Titles_29">#REF!</definedName>
    <definedName name="Excel_BuiltIn_Print_Titles_3" localSheetId="1">#REF!</definedName>
    <definedName name="Excel_BuiltIn_Print_Titles_3" localSheetId="3">#REF!</definedName>
    <definedName name="Excel_BuiltIn_Print_Titles_3" localSheetId="2">#REF!</definedName>
    <definedName name="Excel_BuiltIn_Print_Titles_3" localSheetId="6">#REF!</definedName>
    <definedName name="Excel_BuiltIn_Print_Titles_3" localSheetId="4">#REF!</definedName>
    <definedName name="Excel_BuiltIn_Print_Titles_3">#REF!</definedName>
    <definedName name="Excel_BuiltIn_Print_Titles_30" localSheetId="3">#REF!</definedName>
    <definedName name="Excel_BuiltIn_Print_Titles_30" localSheetId="2">#REF!</definedName>
    <definedName name="Excel_BuiltIn_Print_Titles_30" localSheetId="6">#REF!</definedName>
    <definedName name="Excel_BuiltIn_Print_Titles_30" localSheetId="4">#REF!</definedName>
    <definedName name="Excel_BuiltIn_Print_Titles_30">#REF!</definedName>
    <definedName name="Excel_BuiltIn_Print_Titles_31" localSheetId="3">#REF!</definedName>
    <definedName name="Excel_BuiltIn_Print_Titles_31" localSheetId="2">#REF!</definedName>
    <definedName name="Excel_BuiltIn_Print_Titles_31" localSheetId="6">#REF!</definedName>
    <definedName name="Excel_BuiltIn_Print_Titles_31" localSheetId="4">#REF!</definedName>
    <definedName name="Excel_BuiltIn_Print_Titles_31">#REF!</definedName>
    <definedName name="Excel_BuiltIn_Print_Titles_32" localSheetId="3">#REF!</definedName>
    <definedName name="Excel_BuiltIn_Print_Titles_32" localSheetId="2">#REF!</definedName>
    <definedName name="Excel_BuiltIn_Print_Titles_32" localSheetId="6">#REF!</definedName>
    <definedName name="Excel_BuiltIn_Print_Titles_32" localSheetId="4">#REF!</definedName>
    <definedName name="Excel_BuiltIn_Print_Titles_32">#REF!</definedName>
    <definedName name="Excel_BuiltIn_Print_Titles_33" localSheetId="3">#REF!</definedName>
    <definedName name="Excel_BuiltIn_Print_Titles_33" localSheetId="2">#REF!</definedName>
    <definedName name="Excel_BuiltIn_Print_Titles_33" localSheetId="6">#REF!</definedName>
    <definedName name="Excel_BuiltIn_Print_Titles_33" localSheetId="4">#REF!</definedName>
    <definedName name="Excel_BuiltIn_Print_Titles_33">#REF!</definedName>
    <definedName name="Excel_BuiltIn_Print_Titles_34" localSheetId="3">#REF!</definedName>
    <definedName name="Excel_BuiltIn_Print_Titles_34" localSheetId="2">#REF!</definedName>
    <definedName name="Excel_BuiltIn_Print_Titles_34" localSheetId="6">#REF!</definedName>
    <definedName name="Excel_BuiltIn_Print_Titles_34" localSheetId="4">#REF!</definedName>
    <definedName name="Excel_BuiltIn_Print_Titles_34">#REF!</definedName>
    <definedName name="Excel_BuiltIn_Print_Titles_35" localSheetId="3">#REF!</definedName>
    <definedName name="Excel_BuiltIn_Print_Titles_35" localSheetId="2">#REF!</definedName>
    <definedName name="Excel_BuiltIn_Print_Titles_35" localSheetId="6">#REF!</definedName>
    <definedName name="Excel_BuiltIn_Print_Titles_35" localSheetId="4">#REF!</definedName>
    <definedName name="Excel_BuiltIn_Print_Titles_35">#REF!</definedName>
    <definedName name="Excel_BuiltIn_Print_Titles_36" localSheetId="3">#REF!</definedName>
    <definedName name="Excel_BuiltIn_Print_Titles_36" localSheetId="2">#REF!</definedName>
    <definedName name="Excel_BuiltIn_Print_Titles_36" localSheetId="6">#REF!</definedName>
    <definedName name="Excel_BuiltIn_Print_Titles_36" localSheetId="4">#REF!</definedName>
    <definedName name="Excel_BuiltIn_Print_Titles_36">#REF!</definedName>
    <definedName name="Excel_BuiltIn_Print_Titles_37">"$#REF!.$A$16:$AMJ$16"</definedName>
    <definedName name="Excel_BuiltIn_Print_Titles_38">"$#REF!.$A$15:$AMJ$15"</definedName>
    <definedName name="Excel_BuiltIn_Print_Titles_39">"$#REF!.$A$15:$AMJ$15"</definedName>
    <definedName name="Excel_BuiltIn_Print_Titles_4" localSheetId="3">#REF!</definedName>
    <definedName name="Excel_BuiltIn_Print_Titles_4" localSheetId="2">#REF!</definedName>
    <definedName name="Excel_BuiltIn_Print_Titles_4" localSheetId="6">#REF!</definedName>
    <definedName name="Excel_BuiltIn_Print_Titles_4" localSheetId="4">#REF!</definedName>
    <definedName name="Excel_BuiltIn_Print_Titles_4">#REF!</definedName>
    <definedName name="Excel_BuiltIn_Print_Titles_40">"$#REF!.$A$15:$AMJ$15"</definedName>
    <definedName name="Excel_BuiltIn_Print_Titles_41">"$#REF!.$A$15:$AMJ$15"</definedName>
    <definedName name="Excel_BuiltIn_Print_Titles_42">"$#REF!.$A$15:$AMJ$15"</definedName>
    <definedName name="Excel_BuiltIn_Print_Titles_43">"$#REF!.$A$16:$IU$16"</definedName>
    <definedName name="Excel_BuiltIn_Print_Titles_44">"$#REF!.$A$17:$AMJ$17"</definedName>
    <definedName name="Excel_BuiltIn_Print_Titles_45">"$#REF!.$A$17:$AMJ$17"</definedName>
    <definedName name="Excel_BuiltIn_Print_Titles_46">"$#REF!.$A$17:$AMJ$17"</definedName>
    <definedName name="Excel_BuiltIn_Print_Titles_47">"$#REF!.$A$17:$AMJ$17"</definedName>
    <definedName name="Excel_BuiltIn_Print_Titles_48">"$#REF!.$A$17:$AMJ$17"</definedName>
    <definedName name="Excel_BuiltIn_Print_Titles_49">"$#REF!.$A$17:$AMJ$17"</definedName>
    <definedName name="Excel_BuiltIn_Print_Titles_5">"$#REF!.$A$16:$IU$16"</definedName>
    <definedName name="Excel_BuiltIn_Print_Titles_50">"$#REF!.$A$17:$AMJ$17"</definedName>
    <definedName name="Excel_BuiltIn_Print_Titles_51" localSheetId="3">#REF!</definedName>
    <definedName name="Excel_BuiltIn_Print_Titles_51" localSheetId="2">#REF!</definedName>
    <definedName name="Excel_BuiltIn_Print_Titles_51" localSheetId="6">#REF!</definedName>
    <definedName name="Excel_BuiltIn_Print_Titles_51" localSheetId="4">#REF!</definedName>
    <definedName name="Excel_BuiltIn_Print_Titles_51">#REF!</definedName>
    <definedName name="Excel_BuiltIn_Print_Titles_52" localSheetId="3">#REF!</definedName>
    <definedName name="Excel_BuiltIn_Print_Titles_52" localSheetId="2">#REF!</definedName>
    <definedName name="Excel_BuiltIn_Print_Titles_52" localSheetId="6">#REF!</definedName>
    <definedName name="Excel_BuiltIn_Print_Titles_52" localSheetId="4">#REF!</definedName>
    <definedName name="Excel_BuiltIn_Print_Titles_52">#REF!</definedName>
    <definedName name="Excel_BuiltIn_Print_Titles_53">"$#REF!.$A$17:$AMJ$17"</definedName>
    <definedName name="Excel_BuiltIn_Print_Titles_54" localSheetId="3">#REF!</definedName>
    <definedName name="Excel_BuiltIn_Print_Titles_54" localSheetId="2">#REF!</definedName>
    <definedName name="Excel_BuiltIn_Print_Titles_54" localSheetId="6">#REF!</definedName>
    <definedName name="Excel_BuiltIn_Print_Titles_54" localSheetId="4">#REF!</definedName>
    <definedName name="Excel_BuiltIn_Print_Titles_54">#REF!</definedName>
    <definedName name="Excel_BuiltIn_Print_Titles_55" localSheetId="3">#REF!</definedName>
    <definedName name="Excel_BuiltIn_Print_Titles_55" localSheetId="2">#REF!</definedName>
    <definedName name="Excel_BuiltIn_Print_Titles_55" localSheetId="6">#REF!</definedName>
    <definedName name="Excel_BuiltIn_Print_Titles_55" localSheetId="4">#REF!</definedName>
    <definedName name="Excel_BuiltIn_Print_Titles_55">#REF!</definedName>
    <definedName name="Excel_BuiltIn_Print_Titles_56" localSheetId="3">#REF!</definedName>
    <definedName name="Excel_BuiltIn_Print_Titles_56" localSheetId="2">#REF!</definedName>
    <definedName name="Excel_BuiltIn_Print_Titles_56" localSheetId="6">#REF!</definedName>
    <definedName name="Excel_BuiltIn_Print_Titles_56" localSheetId="4">#REF!</definedName>
    <definedName name="Excel_BuiltIn_Print_Titles_56">#REF!</definedName>
    <definedName name="Excel_BuiltIn_Print_Titles_57" localSheetId="3">#REF!</definedName>
    <definedName name="Excel_BuiltIn_Print_Titles_57" localSheetId="2">#REF!</definedName>
    <definedName name="Excel_BuiltIn_Print_Titles_57" localSheetId="6">#REF!</definedName>
    <definedName name="Excel_BuiltIn_Print_Titles_57" localSheetId="4">#REF!</definedName>
    <definedName name="Excel_BuiltIn_Print_Titles_57">#REF!</definedName>
    <definedName name="Excel_BuiltIn_Print_Titles_58" localSheetId="3">#REF!</definedName>
    <definedName name="Excel_BuiltIn_Print_Titles_58" localSheetId="2">#REF!</definedName>
    <definedName name="Excel_BuiltIn_Print_Titles_58" localSheetId="6">#REF!</definedName>
    <definedName name="Excel_BuiltIn_Print_Titles_58" localSheetId="4">#REF!</definedName>
    <definedName name="Excel_BuiltIn_Print_Titles_58">#REF!</definedName>
    <definedName name="Excel_BuiltIn_Print_Titles_59" localSheetId="3">#REF!</definedName>
    <definedName name="Excel_BuiltIn_Print_Titles_59" localSheetId="2">#REF!</definedName>
    <definedName name="Excel_BuiltIn_Print_Titles_59" localSheetId="6">#REF!</definedName>
    <definedName name="Excel_BuiltIn_Print_Titles_59" localSheetId="4">#REF!</definedName>
    <definedName name="Excel_BuiltIn_Print_Titles_59">#REF!</definedName>
    <definedName name="Excel_BuiltIn_Print_Titles_6">"$#REF!.$A$16:$IU$16"</definedName>
    <definedName name="Excel_BuiltIn_Print_Titles_60" localSheetId="1">#REF!</definedName>
    <definedName name="Excel_BuiltIn_Print_Titles_60" localSheetId="3">#REF!</definedName>
    <definedName name="Excel_BuiltIn_Print_Titles_60" localSheetId="2">#REF!</definedName>
    <definedName name="Excel_BuiltIn_Print_Titles_60" localSheetId="6">#REF!</definedName>
    <definedName name="Excel_BuiltIn_Print_Titles_60" localSheetId="4">#REF!</definedName>
    <definedName name="Excel_BuiltIn_Print_Titles_60">#REF!</definedName>
    <definedName name="Excel_BuiltIn_Print_Titles_61" localSheetId="1">#REF!</definedName>
    <definedName name="Excel_BuiltIn_Print_Titles_61" localSheetId="3">#REF!</definedName>
    <definedName name="Excel_BuiltIn_Print_Titles_61" localSheetId="2">#REF!</definedName>
    <definedName name="Excel_BuiltIn_Print_Titles_61" localSheetId="6">#REF!</definedName>
    <definedName name="Excel_BuiltIn_Print_Titles_61" localSheetId="4">#REF!</definedName>
    <definedName name="Excel_BuiltIn_Print_Titles_61">#REF!</definedName>
    <definedName name="Excel_BuiltIn_Print_Titles_62" localSheetId="1">#REF!</definedName>
    <definedName name="Excel_BuiltIn_Print_Titles_62" localSheetId="3">#REF!</definedName>
    <definedName name="Excel_BuiltIn_Print_Titles_62" localSheetId="2">#REF!</definedName>
    <definedName name="Excel_BuiltIn_Print_Titles_62" localSheetId="6">#REF!</definedName>
    <definedName name="Excel_BuiltIn_Print_Titles_62" localSheetId="4">#REF!</definedName>
    <definedName name="Excel_BuiltIn_Print_Titles_62">#REF!</definedName>
    <definedName name="Excel_BuiltIn_Print_Titles_63" localSheetId="1">#REF!</definedName>
    <definedName name="Excel_BuiltIn_Print_Titles_63" localSheetId="3">#REF!</definedName>
    <definedName name="Excel_BuiltIn_Print_Titles_63" localSheetId="2">#REF!</definedName>
    <definedName name="Excel_BuiltIn_Print_Titles_63" localSheetId="6">#REF!</definedName>
    <definedName name="Excel_BuiltIn_Print_Titles_63" localSheetId="4">#REF!</definedName>
    <definedName name="Excel_BuiltIn_Print_Titles_63">#REF!</definedName>
    <definedName name="Excel_BuiltIn_Print_Titles_64" localSheetId="1">#REF!</definedName>
    <definedName name="Excel_BuiltIn_Print_Titles_64" localSheetId="3">#REF!</definedName>
    <definedName name="Excel_BuiltIn_Print_Titles_64" localSheetId="2">#REF!</definedName>
    <definedName name="Excel_BuiltIn_Print_Titles_64" localSheetId="6">#REF!</definedName>
    <definedName name="Excel_BuiltIn_Print_Titles_64" localSheetId="4">#REF!</definedName>
    <definedName name="Excel_BuiltIn_Print_Titles_64">#REF!</definedName>
    <definedName name="Excel_BuiltIn_Print_Titles_7">"$#REF!.$A$16:$IU$16"</definedName>
    <definedName name="Excel_BuiltIn_Print_Titles_70" localSheetId="1">#REF!</definedName>
    <definedName name="Excel_BuiltIn_Print_Titles_70" localSheetId="3">#REF!</definedName>
    <definedName name="Excel_BuiltIn_Print_Titles_70" localSheetId="2">#REF!</definedName>
    <definedName name="Excel_BuiltIn_Print_Titles_70" localSheetId="6">#REF!</definedName>
    <definedName name="Excel_BuiltIn_Print_Titles_70" localSheetId="4">#REF!</definedName>
    <definedName name="Excel_BuiltIn_Print_Titles_70">#REF!</definedName>
    <definedName name="Excel_BuiltIn_Print_Titles_8">"$#REF!.$A$16:$IU$16"</definedName>
    <definedName name="Excel_BuiltIn_Print_Titles_9">"$#REF!.$A$16:$IU$16"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24" l="1"/>
  <c r="H38" i="24"/>
  <c r="H39" i="24"/>
  <c r="H40" i="24"/>
  <c r="H41" i="24"/>
  <c r="H42" i="24"/>
  <c r="H43" i="24"/>
  <c r="H44" i="24"/>
  <c r="D49" i="24"/>
  <c r="F120" i="26" l="1"/>
  <c r="H7" i="14" l="1"/>
  <c r="E13" i="23" l="1"/>
  <c r="I95" i="18"/>
  <c r="I100" i="18"/>
  <c r="I101" i="18"/>
  <c r="I103" i="18"/>
  <c r="B62" i="18"/>
  <c r="B44" i="18"/>
  <c r="B43" i="18"/>
  <c r="B45" i="18"/>
  <c r="B42" i="18"/>
  <c r="B41" i="18"/>
  <c r="B40" i="18"/>
  <c r="B39" i="18"/>
  <c r="B22" i="18"/>
  <c r="I76" i="18"/>
  <c r="J76" i="18" s="1"/>
  <c r="M76" i="18" s="1"/>
  <c r="I67" i="18"/>
  <c r="J67" i="18" s="1"/>
  <c r="M67" i="18" s="1"/>
  <c r="I58" i="18"/>
  <c r="J58" i="18" s="1"/>
  <c r="M58" i="18" s="1"/>
  <c r="B30" i="18"/>
  <c r="B31" i="18"/>
  <c r="B27" i="18"/>
  <c r="B28" i="18"/>
  <c r="B29" i="18"/>
  <c r="B26" i="18"/>
  <c r="B25" i="18"/>
  <c r="B24" i="18"/>
  <c r="B23" i="18"/>
  <c r="I71" i="18"/>
  <c r="J71" i="18" s="1"/>
  <c r="M71" i="18" s="1"/>
  <c r="I72" i="18"/>
  <c r="J72" i="18" s="1"/>
  <c r="M72" i="18" s="1"/>
  <c r="I73" i="18"/>
  <c r="J73" i="18" s="1"/>
  <c r="M73" i="18" s="1"/>
  <c r="I74" i="18"/>
  <c r="J74" i="18" s="1"/>
  <c r="M74" i="18" s="1"/>
  <c r="I75" i="18"/>
  <c r="J75" i="18" s="1"/>
  <c r="M75" i="18" s="1"/>
  <c r="I77" i="18"/>
  <c r="J77" i="18" s="1"/>
  <c r="M77" i="18" s="1"/>
  <c r="I78" i="18"/>
  <c r="J78" i="18" s="1"/>
  <c r="M78" i="18" s="1"/>
  <c r="I81" i="18"/>
  <c r="J81" i="18" s="1"/>
  <c r="M81" i="18" s="1"/>
  <c r="I82" i="18"/>
  <c r="J82" i="18" s="1"/>
  <c r="M82" i="18" s="1"/>
  <c r="I83" i="18"/>
  <c r="J83" i="18" s="1"/>
  <c r="M83" i="18" s="1"/>
  <c r="I61" i="18"/>
  <c r="J61" i="18" s="1"/>
  <c r="M61" i="18" s="1"/>
  <c r="I32" i="18"/>
  <c r="J32" i="18" s="1"/>
  <c r="M32" i="18" s="1"/>
  <c r="I34" i="18"/>
  <c r="J34" i="18" s="1"/>
  <c r="M34" i="18" s="1"/>
  <c r="H13" i="13" l="1"/>
  <c r="H12" i="13"/>
  <c r="H11" i="13"/>
  <c r="H9" i="13"/>
  <c r="H8" i="13"/>
  <c r="H7" i="13"/>
  <c r="H6" i="13"/>
  <c r="F10" i="13"/>
  <c r="H10" i="13" s="1"/>
  <c r="F4" i="13"/>
  <c r="H4" i="13" s="1"/>
  <c r="H5" i="13"/>
  <c r="H6" i="14"/>
  <c r="H5" i="14"/>
  <c r="H4" i="14"/>
  <c r="H3" i="14"/>
  <c r="H8" i="14" l="1"/>
  <c r="H9" i="14" s="1"/>
  <c r="C92" i="24" s="1"/>
  <c r="F92" i="24" s="1"/>
  <c r="H14" i="13"/>
  <c r="H15" i="13" s="1"/>
  <c r="H16" i="13" s="1"/>
  <c r="C98" i="24" s="1"/>
  <c r="E98" i="24" s="1"/>
  <c r="F121" i="26"/>
  <c r="F122" i="26" s="1"/>
  <c r="F123" i="26" l="1"/>
  <c r="C6" i="25"/>
  <c r="E92" i="24"/>
  <c r="H92" i="24"/>
  <c r="G92" i="24"/>
  <c r="H98" i="24"/>
  <c r="D98" i="24"/>
  <c r="G98" i="24"/>
  <c r="F98" i="24"/>
  <c r="D92" i="24"/>
  <c r="E20" i="24"/>
  <c r="C63" i="24"/>
  <c r="H49" i="24" l="1"/>
  <c r="G49" i="24"/>
  <c r="C48" i="24"/>
  <c r="E48" i="24" s="1"/>
  <c r="I79" i="18" l="1"/>
  <c r="J79" i="18" s="1"/>
  <c r="M79" i="18" s="1"/>
  <c r="I39" i="18"/>
  <c r="J39" i="18" s="1"/>
  <c r="M39" i="18" s="1"/>
  <c r="I6" i="18"/>
  <c r="J6" i="18" s="1"/>
  <c r="M6" i="18" s="1"/>
  <c r="I22" i="18"/>
  <c r="J22" i="18" s="1"/>
  <c r="M22" i="18" s="1"/>
  <c r="I69" i="18"/>
  <c r="J69" i="18" s="1"/>
  <c r="M69" i="18" s="1"/>
  <c r="I80" i="18"/>
  <c r="J80" i="18" s="1"/>
  <c r="M80" i="18" s="1"/>
  <c r="I54" i="18"/>
  <c r="J54" i="18" s="1"/>
  <c r="M54" i="18" s="1"/>
  <c r="I13" i="18"/>
  <c r="J13" i="18" s="1"/>
  <c r="M13" i="18" s="1"/>
  <c r="I60" i="18"/>
  <c r="J60" i="18" s="1"/>
  <c r="M60" i="18" s="1"/>
  <c r="I97" i="18"/>
  <c r="I70" i="18"/>
  <c r="J70" i="18" s="1"/>
  <c r="M70" i="18" s="1"/>
  <c r="I52" i="18"/>
  <c r="J52" i="18" s="1"/>
  <c r="M52" i="18" s="1"/>
  <c r="I55" i="18"/>
  <c r="J55" i="18" s="1"/>
  <c r="M55" i="18" s="1"/>
  <c r="I44" i="18"/>
  <c r="J44" i="18" s="1"/>
  <c r="M44" i="18" s="1"/>
  <c r="I46" i="18"/>
  <c r="J46" i="18" s="1"/>
  <c r="M46" i="18" s="1"/>
  <c r="I14" i="18"/>
  <c r="J14" i="18" s="1"/>
  <c r="M14" i="18" s="1"/>
  <c r="I28" i="18"/>
  <c r="J28" i="18" s="1"/>
  <c r="M28" i="18" s="1"/>
  <c r="I62" i="18"/>
  <c r="J62" i="18" s="1"/>
  <c r="M62" i="18" s="1"/>
  <c r="I30" i="18"/>
  <c r="J30" i="18" s="1"/>
  <c r="M30" i="18" s="1"/>
  <c r="I16" i="18"/>
  <c r="J16" i="18" s="1"/>
  <c r="M16" i="18" s="1"/>
  <c r="I18" i="18"/>
  <c r="J18" i="18" s="1"/>
  <c r="M18" i="18" s="1"/>
  <c r="I24" i="18"/>
  <c r="J24" i="18" s="1"/>
  <c r="M24" i="18" s="1"/>
  <c r="I40" i="18"/>
  <c r="J40" i="18" s="1"/>
  <c r="M40" i="18" s="1"/>
  <c r="I8" i="18"/>
  <c r="J8" i="18" s="1"/>
  <c r="M8" i="18" s="1"/>
  <c r="I66" i="18"/>
  <c r="J66" i="18" s="1"/>
  <c r="M66" i="18" s="1"/>
  <c r="I99" i="18"/>
  <c r="I10" i="18"/>
  <c r="J10" i="18" s="1"/>
  <c r="M10" i="18" s="1"/>
  <c r="I41" i="18"/>
  <c r="J41" i="18" s="1"/>
  <c r="M41" i="18" s="1"/>
  <c r="I31" i="18"/>
  <c r="J31" i="18" s="1"/>
  <c r="M31" i="18" s="1"/>
  <c r="I17" i="18"/>
  <c r="J17" i="18" s="1"/>
  <c r="M17" i="18" s="1"/>
  <c r="I45" i="18"/>
  <c r="J45" i="18" s="1"/>
  <c r="M45" i="18" s="1"/>
  <c r="I27" i="18"/>
  <c r="J27" i="18" s="1"/>
  <c r="M27" i="18" s="1"/>
  <c r="I59" i="18"/>
  <c r="J59" i="18" s="1"/>
  <c r="M59" i="18" s="1"/>
  <c r="I15" i="18"/>
  <c r="J15" i="18" s="1"/>
  <c r="M15" i="18" s="1"/>
  <c r="I29" i="18"/>
  <c r="J29" i="18" s="1"/>
  <c r="M29" i="18" s="1"/>
  <c r="I93" i="18"/>
  <c r="I68" i="18"/>
  <c r="J68" i="18" s="1"/>
  <c r="M68" i="18" s="1"/>
  <c r="I102" i="18"/>
  <c r="I25" i="18"/>
  <c r="J25" i="18" s="1"/>
  <c r="M25" i="18" s="1"/>
  <c r="I11" i="18"/>
  <c r="J11" i="18" s="1"/>
  <c r="M11" i="18" s="1"/>
  <c r="I42" i="18"/>
  <c r="J42" i="18" s="1"/>
  <c r="M42" i="18" s="1"/>
  <c r="I12" i="18"/>
  <c r="J12" i="18" s="1"/>
  <c r="M12" i="18" s="1"/>
  <c r="I26" i="18"/>
  <c r="J26" i="18" s="1"/>
  <c r="M26" i="18" s="1"/>
  <c r="I23" i="18"/>
  <c r="J23" i="18" s="1"/>
  <c r="M23" i="18" s="1"/>
  <c r="I7" i="18"/>
  <c r="J7" i="18" s="1"/>
  <c r="M7" i="18" s="1"/>
  <c r="I50" i="18"/>
  <c r="J50" i="18" s="1"/>
  <c r="M50" i="18" s="1"/>
  <c r="I51" i="18"/>
  <c r="J51" i="18" s="1"/>
  <c r="M51" i="18" s="1"/>
  <c r="I53" i="18"/>
  <c r="J53" i="18" s="1"/>
  <c r="M53" i="18" s="1"/>
  <c r="I104" i="18"/>
  <c r="I9" i="18"/>
  <c r="J9" i="18" s="1"/>
  <c r="M9" i="18" s="1"/>
  <c r="I56" i="18"/>
  <c r="J56" i="18" s="1"/>
  <c r="M56" i="18" s="1"/>
  <c r="I89" i="18"/>
  <c r="I91" i="18"/>
  <c r="I65" i="18"/>
  <c r="J65" i="18" s="1"/>
  <c r="M65" i="18" s="1"/>
  <c r="I98" i="18"/>
  <c r="I105" i="18"/>
  <c r="I5" i="18"/>
  <c r="J5" i="18" s="1"/>
  <c r="M5" i="18" s="1"/>
  <c r="I63" i="18"/>
  <c r="J63" i="18" s="1"/>
  <c r="M63" i="18" s="1"/>
  <c r="I43" i="18"/>
  <c r="J43" i="18" s="1"/>
  <c r="M43" i="18" s="1"/>
  <c r="I64" i="18"/>
  <c r="J64" i="18" s="1"/>
  <c r="M64" i="18" s="1"/>
  <c r="I57" i="18"/>
  <c r="J57" i="18" s="1"/>
  <c r="M57" i="18" s="1"/>
  <c r="I33" i="18"/>
  <c r="J33" i="18" s="1"/>
  <c r="M33" i="18" s="1"/>
  <c r="I90" i="18"/>
  <c r="I35" i="18"/>
  <c r="J35" i="18" s="1"/>
  <c r="M35" i="18" s="1"/>
  <c r="I92" i="18"/>
  <c r="I96" i="18"/>
  <c r="I84" i="18"/>
  <c r="J84" i="18" s="1"/>
  <c r="M84" i="18" s="1"/>
  <c r="M19" i="18" l="1"/>
  <c r="M20" i="18" s="1"/>
  <c r="C95" i="24" s="1"/>
  <c r="M85" i="18"/>
  <c r="M86" i="18" s="1"/>
  <c r="C94" i="24" s="1"/>
  <c r="H94" i="24" s="1"/>
  <c r="M36" i="18"/>
  <c r="M37" i="18" s="1"/>
  <c r="C96" i="24" s="1"/>
  <c r="M47" i="18"/>
  <c r="M48" i="18" s="1"/>
  <c r="C97" i="24" s="1"/>
  <c r="G94" i="24" l="1"/>
  <c r="E94" i="24"/>
  <c r="F94" i="24"/>
  <c r="I94" i="18" l="1"/>
  <c r="I106" i="18" s="1"/>
  <c r="C111" i="24"/>
  <c r="C114" i="24" s="1"/>
  <c r="F97" i="24"/>
  <c r="E96" i="24"/>
  <c r="G95" i="24"/>
  <c r="C82" i="24"/>
  <c r="C85" i="24" s="1"/>
  <c r="C79" i="24"/>
  <c r="C84" i="24" s="1"/>
  <c r="C68" i="24"/>
  <c r="C66" i="24"/>
  <c r="C64" i="24"/>
  <c r="C58" i="24"/>
  <c r="F48" i="24"/>
  <c r="C45" i="24"/>
  <c r="C87" i="24" s="1"/>
  <c r="C33" i="24"/>
  <c r="H22" i="24"/>
  <c r="F22" i="24"/>
  <c r="E22" i="24"/>
  <c r="D22" i="24"/>
  <c r="G21" i="24"/>
  <c r="C34" i="24" l="1"/>
  <c r="C35" i="24" s="1"/>
  <c r="C56" i="24" s="1"/>
  <c r="J107" i="18"/>
  <c r="C93" i="24" s="1"/>
  <c r="C57" i="24"/>
  <c r="C59" i="24" s="1"/>
  <c r="C86" i="24"/>
  <c r="D20" i="24"/>
  <c r="H20" i="24"/>
  <c r="F20" i="24"/>
  <c r="C67" i="24"/>
  <c r="C69" i="24" s="1"/>
  <c r="G20" i="24"/>
  <c r="D93" i="24" l="1"/>
  <c r="D100" i="24" s="1"/>
  <c r="D120" i="24" s="1"/>
  <c r="H93" i="24"/>
  <c r="G93" i="24"/>
  <c r="F93" i="24"/>
  <c r="E93" i="24"/>
  <c r="F100" i="24"/>
  <c r="F120" i="24" s="1"/>
  <c r="E100" i="24"/>
  <c r="E120" i="24" s="1"/>
  <c r="D27" i="24"/>
  <c r="D81" i="24"/>
  <c r="D82" i="24" s="1"/>
  <c r="D85" i="24" s="1"/>
  <c r="D47" i="24"/>
  <c r="D54" i="24" s="1"/>
  <c r="D58" i="24" s="1"/>
  <c r="G100" i="24"/>
  <c r="G120" i="24" s="1"/>
  <c r="H100" i="24"/>
  <c r="H120" i="24" s="1"/>
  <c r="H81" i="24"/>
  <c r="H82" i="24" s="1"/>
  <c r="H85" i="24" s="1"/>
  <c r="H27" i="24"/>
  <c r="H47" i="24"/>
  <c r="H54" i="24" s="1"/>
  <c r="H58" i="24" s="1"/>
  <c r="F27" i="24"/>
  <c r="F81" i="24"/>
  <c r="F82" i="24" s="1"/>
  <c r="F85" i="24" s="1"/>
  <c r="F47" i="24"/>
  <c r="F54" i="24" s="1"/>
  <c r="F58" i="24" s="1"/>
  <c r="G81" i="24"/>
  <c r="G82" i="24" s="1"/>
  <c r="G85" i="24" s="1"/>
  <c r="G27" i="24"/>
  <c r="G47" i="24"/>
  <c r="G54" i="24" s="1"/>
  <c r="G58" i="24" s="1"/>
  <c r="E27" i="24"/>
  <c r="E81" i="24"/>
  <c r="E82" i="24" s="1"/>
  <c r="E85" i="24" s="1"/>
  <c r="E47" i="24"/>
  <c r="E54" i="24" s="1"/>
  <c r="E58" i="24" s="1"/>
  <c r="E73" i="24" l="1"/>
  <c r="E74" i="24"/>
  <c r="E75" i="24"/>
  <c r="E76" i="24"/>
  <c r="E77" i="24"/>
  <c r="E78" i="24"/>
  <c r="E38" i="24"/>
  <c r="E40" i="24"/>
  <c r="E42" i="24"/>
  <c r="E44" i="24"/>
  <c r="E65" i="24"/>
  <c r="E67" i="24"/>
  <c r="E39" i="24"/>
  <c r="E41" i="24"/>
  <c r="E43" i="24"/>
  <c r="E37" i="24"/>
  <c r="E32" i="24"/>
  <c r="E66" i="24"/>
  <c r="E31" i="24"/>
  <c r="E33" i="24" s="1"/>
  <c r="E64" i="24"/>
  <c r="E68" i="24"/>
  <c r="E63" i="24"/>
  <c r="H32" i="24"/>
  <c r="H31" i="24"/>
  <c r="H33" i="24" s="1"/>
  <c r="H34" i="24" s="1"/>
  <c r="H35" i="24" s="1"/>
  <c r="H56" i="24" s="1"/>
  <c r="H64" i="24"/>
  <c r="H66" i="24"/>
  <c r="H68" i="24"/>
  <c r="H63" i="24"/>
  <c r="H73" i="24"/>
  <c r="H74" i="24"/>
  <c r="H75" i="24"/>
  <c r="H76" i="24"/>
  <c r="H77" i="24"/>
  <c r="H78" i="24"/>
  <c r="H65" i="24"/>
  <c r="H67" i="24"/>
  <c r="D74" i="24"/>
  <c r="D76" i="24"/>
  <c r="D78" i="24"/>
  <c r="D38" i="24"/>
  <c r="D40" i="24"/>
  <c r="D42" i="24"/>
  <c r="D44" i="24"/>
  <c r="D32" i="24"/>
  <c r="D63" i="24"/>
  <c r="D65" i="24"/>
  <c r="D67" i="24"/>
  <c r="D75" i="24"/>
  <c r="D77" i="24"/>
  <c r="D73" i="24"/>
  <c r="D39" i="24"/>
  <c r="D41" i="24"/>
  <c r="D43" i="24"/>
  <c r="D37" i="24"/>
  <c r="D64" i="24"/>
  <c r="D68" i="24"/>
  <c r="D31" i="24"/>
  <c r="D66" i="24"/>
  <c r="G73" i="24"/>
  <c r="G74" i="24"/>
  <c r="G75" i="24"/>
  <c r="G76" i="24"/>
  <c r="G77" i="24"/>
  <c r="G78" i="24"/>
  <c r="G38" i="24"/>
  <c r="G40" i="24"/>
  <c r="G42" i="24"/>
  <c r="G44" i="24"/>
  <c r="G65" i="24"/>
  <c r="G67" i="24"/>
  <c r="G39" i="24"/>
  <c r="G41" i="24"/>
  <c r="G43" i="24"/>
  <c r="G37" i="24"/>
  <c r="G32" i="24"/>
  <c r="G31" i="24"/>
  <c r="G33" i="24" s="1"/>
  <c r="G64" i="24"/>
  <c r="G68" i="24"/>
  <c r="G63" i="24"/>
  <c r="G66" i="24"/>
  <c r="F38" i="24"/>
  <c r="F40" i="24"/>
  <c r="F42" i="24"/>
  <c r="F44" i="24"/>
  <c r="F32" i="24"/>
  <c r="F31" i="24"/>
  <c r="F33" i="24" s="1"/>
  <c r="F64" i="24"/>
  <c r="F66" i="24"/>
  <c r="F68" i="24"/>
  <c r="F63" i="24"/>
  <c r="F73" i="24"/>
  <c r="F74" i="24"/>
  <c r="F75" i="24"/>
  <c r="F76" i="24"/>
  <c r="F77" i="24"/>
  <c r="F78" i="24"/>
  <c r="F39" i="24"/>
  <c r="F41" i="24"/>
  <c r="F43" i="24"/>
  <c r="F37" i="24"/>
  <c r="F45" i="24" s="1"/>
  <c r="F67" i="24"/>
  <c r="F65" i="24"/>
  <c r="D116" i="24"/>
  <c r="H116" i="24"/>
  <c r="E116" i="24"/>
  <c r="G116" i="24"/>
  <c r="F116" i="24"/>
  <c r="D33" i="24" l="1"/>
  <c r="D69" i="24"/>
  <c r="D34" i="24"/>
  <c r="D35" i="24" s="1"/>
  <c r="D56" i="24" s="1"/>
  <c r="F34" i="24"/>
  <c r="F35" i="24" s="1"/>
  <c r="F56" i="24" s="1"/>
  <c r="G34" i="24"/>
  <c r="G35" i="24" s="1"/>
  <c r="G56" i="24" s="1"/>
  <c r="E34" i="24"/>
  <c r="E35" i="24" s="1"/>
  <c r="E56" i="24" s="1"/>
  <c r="H45" i="24"/>
  <c r="H57" i="24" s="1"/>
  <c r="H59" i="24" s="1"/>
  <c r="D45" i="24" l="1"/>
  <c r="D57" i="24" s="1"/>
  <c r="D118" i="24" s="1"/>
  <c r="E45" i="24"/>
  <c r="E57" i="24" s="1"/>
  <c r="E59" i="24" s="1"/>
  <c r="E69" i="24" s="1"/>
  <c r="E118" i="24" s="1"/>
  <c r="H117" i="24"/>
  <c r="H79" i="24"/>
  <c r="H69" i="24"/>
  <c r="H118" i="24" s="1"/>
  <c r="G45" i="24"/>
  <c r="G57" i="24" s="1"/>
  <c r="G59" i="24" s="1"/>
  <c r="F57" i="24"/>
  <c r="F59" i="24" s="1"/>
  <c r="D59" i="24" l="1"/>
  <c r="H84" i="24"/>
  <c r="H86" i="24" s="1"/>
  <c r="H87" i="24"/>
  <c r="D79" i="24"/>
  <c r="D117" i="24"/>
  <c r="E79" i="24"/>
  <c r="E117" i="24"/>
  <c r="F117" i="24"/>
  <c r="F79" i="24"/>
  <c r="F69" i="24"/>
  <c r="F118" i="24" s="1"/>
  <c r="G79" i="24"/>
  <c r="G117" i="24"/>
  <c r="G69" i="24"/>
  <c r="G118" i="24" s="1"/>
  <c r="H88" i="24" l="1"/>
  <c r="H119" i="24" s="1"/>
  <c r="G84" i="24"/>
  <c r="G86" i="24" s="1"/>
  <c r="G87" i="24"/>
  <c r="D84" i="24"/>
  <c r="D86" i="24" s="1"/>
  <c r="D87" i="24"/>
  <c r="F84" i="24"/>
  <c r="F86" i="24" s="1"/>
  <c r="F87" i="24"/>
  <c r="E84" i="24"/>
  <c r="E86" i="24" s="1"/>
  <c r="E87" i="24"/>
  <c r="H121" i="24" l="1"/>
  <c r="H104" i="24" s="1"/>
  <c r="E88" i="24"/>
  <c r="E119" i="24" s="1"/>
  <c r="D88" i="24"/>
  <c r="D119" i="24" s="1"/>
  <c r="D121" i="24" s="1"/>
  <c r="F88" i="24"/>
  <c r="F119" i="24" s="1"/>
  <c r="F121" i="24" s="1"/>
  <c r="G88" i="24"/>
  <c r="G119" i="24" s="1"/>
  <c r="G121" i="24" s="1"/>
  <c r="E121" i="24" l="1"/>
  <c r="E104" i="24" s="1"/>
  <c r="E105" i="24" s="1"/>
  <c r="E108" i="24" s="1"/>
  <c r="H105" i="24"/>
  <c r="H108" i="24" s="1"/>
  <c r="H109" i="24"/>
  <c r="H107" i="24"/>
  <c r="H110" i="24"/>
  <c r="F104" i="24"/>
  <c r="G104" i="24"/>
  <c r="D104" i="24"/>
  <c r="G105" i="24" l="1"/>
  <c r="G107" i="24" s="1"/>
  <c r="F105" i="24"/>
  <c r="F107" i="24" s="1"/>
  <c r="E107" i="24"/>
  <c r="E110" i="24"/>
  <c r="E109" i="24"/>
  <c r="D105" i="24"/>
  <c r="D108" i="24" s="1"/>
  <c r="H111" i="24"/>
  <c r="H122" i="24" s="1"/>
  <c r="D110" i="24" l="1"/>
  <c r="D109" i="24"/>
  <c r="D107" i="24"/>
  <c r="H123" i="24"/>
  <c r="E133" i="24" s="1"/>
  <c r="G109" i="24"/>
  <c r="G108" i="24"/>
  <c r="F108" i="24"/>
  <c r="F109" i="24"/>
  <c r="G110" i="24"/>
  <c r="G111" i="24" s="1"/>
  <c r="G122" i="24" s="1"/>
  <c r="F110" i="24"/>
  <c r="E111" i="24"/>
  <c r="E122" i="24" s="1"/>
  <c r="F111" i="24" l="1"/>
  <c r="F122" i="24" s="1"/>
  <c r="D111" i="24"/>
  <c r="G123" i="24"/>
  <c r="E132" i="24" s="1"/>
  <c r="F123" i="24"/>
  <c r="E131" i="24" s="1"/>
  <c r="E123" i="24"/>
  <c r="E130" i="24" s="1"/>
  <c r="D122" i="24"/>
  <c r="D123" i="24" l="1"/>
  <c r="E129" i="24" s="1"/>
  <c r="E135" i="24" s="1"/>
  <c r="E136" i="24" s="1"/>
  <c r="C5" i="25" s="1"/>
  <c r="C8" i="25" s="1"/>
  <c r="C9" i="25" s="1"/>
</calcChain>
</file>

<file path=xl/sharedStrings.xml><?xml version="1.0" encoding="utf-8"?>
<sst xmlns="http://schemas.openxmlformats.org/spreadsheetml/2006/main" count="888" uniqueCount="498">
  <si>
    <t>LISTAGEM DO MATERIAL BÁSICO PARA MANUTENÇÃO DOS APARELHOS DE AR CONDICIONADO</t>
  </si>
  <si>
    <t>Item</t>
  </si>
  <si>
    <t>Materiais/ Equipamentos/ Aparelhos/ Ferramental Básicos</t>
  </si>
  <si>
    <t>Unidade</t>
  </si>
  <si>
    <t>Quantidade</t>
  </si>
  <si>
    <t>Valores Unitários</t>
  </si>
  <si>
    <t>Valor mensal depreciação (real)</t>
  </si>
  <si>
    <t>Total mensal das ferramentas (real)</t>
  </si>
  <si>
    <t>Prazo do contrato</t>
  </si>
  <si>
    <t>Unidade do prazo contratual</t>
  </si>
  <si>
    <t>Total anual das ferramentas (real)</t>
  </si>
  <si>
    <t>1 - FERRAMENTAS ELETRICISTA</t>
  </si>
  <si>
    <t>1.1</t>
  </si>
  <si>
    <t>Alicate amperímetro categoria III 600V</t>
  </si>
  <si>
    <t>Unid.</t>
  </si>
  <si>
    <t>mês</t>
  </si>
  <si>
    <t>1.2</t>
  </si>
  <si>
    <t>1.3</t>
  </si>
  <si>
    <t>Alicate de Bico</t>
  </si>
  <si>
    <t>1.4</t>
  </si>
  <si>
    <t>1.5</t>
  </si>
  <si>
    <t>Alicate de pressão 10"</t>
  </si>
  <si>
    <t>1.6</t>
  </si>
  <si>
    <t>1.7</t>
  </si>
  <si>
    <t>Alicate Universal 8"</t>
  </si>
  <si>
    <t>1.8</t>
  </si>
  <si>
    <t>1.9</t>
  </si>
  <si>
    <t>1.10</t>
  </si>
  <si>
    <t>1.11</t>
  </si>
  <si>
    <t>1.12</t>
  </si>
  <si>
    <t>1.13</t>
  </si>
  <si>
    <t>1.14</t>
  </si>
  <si>
    <t>Chave Inglesa 8"</t>
  </si>
  <si>
    <t>Chave Philips      3/16 x 6"</t>
  </si>
  <si>
    <t>Multímetro digital</t>
  </si>
  <si>
    <t>TOTAL=</t>
  </si>
  <si>
    <t>2 - FERRAMENTAS MECÂNICO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</si>
  <si>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</si>
  <si>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</si>
  <si>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</si>
  <si>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</si>
  <si>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</si>
  <si>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</si>
  <si>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</si>
  <si>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</si>
  <si>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</si>
  <si>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</si>
  <si>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</si>
  <si>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</si>
  <si>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</si>
  <si>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3 - FERRAMENTAS OPERADOR</t>
  </si>
  <si>
    <t>3.1</t>
  </si>
  <si>
    <t>3.2</t>
  </si>
  <si>
    <t>3.3</t>
  </si>
  <si>
    <t>3.4</t>
  </si>
  <si>
    <t>3.5</t>
  </si>
  <si>
    <t>3.6</t>
  </si>
  <si>
    <t>3.7</t>
  </si>
  <si>
    <t>3.8</t>
  </si>
  <si>
    <t>4 - FERRAMENTA DE USO COLETIVO</t>
  </si>
  <si>
    <t>4.1</t>
  </si>
  <si>
    <t>4.2</t>
  </si>
  <si>
    <t>4.3</t>
  </si>
  <si>
    <t xml:space="preserve">Alicate Rebitador   </t>
  </si>
  <si>
    <t>4.4</t>
  </si>
  <si>
    <t>4.5</t>
  </si>
  <si>
    <t>4.6</t>
  </si>
  <si>
    <t>4.7</t>
  </si>
  <si>
    <t>4.8</t>
  </si>
  <si>
    <t>4.9</t>
  </si>
  <si>
    <t>4.10</t>
  </si>
  <si>
    <t>Arco Serra com Lâmina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</si>
  <si>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</si>
  <si>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</si>
  <si>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</si>
  <si>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</si>
  <si>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</si>
  <si>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</si>
  <si>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</si>
  <si>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</si>
  <si>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</si>
  <si>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</si>
  <si>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</si>
  <si>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</si>
  <si>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</si>
  <si>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</si>
  <si>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</si>
  <si>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</si>
  <si>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</si>
  <si>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</si>
  <si>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</si>
  <si>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</si>
  <si>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</si>
  <si>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</si>
  <si>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</si>
  <si>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</si>
  <si>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</si>
  <si>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Pistola Para Silicone</t>
  </si>
  <si>
    <t>Vacuômetro de Alta Pressão</t>
  </si>
  <si>
    <t>obs. 9: Ferramentas - Macrofunção SIAFI 12311.01.99 - OUTRAS MAQUINAS, EQUIPAMENTOS E FERRAMENTAS: Valor Residual 10%, Vida Útil 10 anos.</t>
  </si>
  <si>
    <t>5 - INSUMOS</t>
  </si>
  <si>
    <t>5.1</t>
  </si>
  <si>
    <t>und.</t>
  </si>
  <si>
    <t>Estopa</t>
  </si>
  <si>
    <t>kg</t>
  </si>
  <si>
    <t>Kg</t>
  </si>
  <si>
    <t>5.5</t>
  </si>
  <si>
    <t>rolo</t>
  </si>
  <si>
    <t>5.7</t>
  </si>
  <si>
    <t>5.8</t>
  </si>
  <si>
    <t>m</t>
  </si>
  <si>
    <t>5.9</t>
  </si>
  <si>
    <t>Fita isolante 19mm x 20m</t>
  </si>
  <si>
    <t>5.10</t>
  </si>
  <si>
    <t>5.11</t>
  </si>
  <si>
    <t>Jogo</t>
  </si>
  <si>
    <t>5.12</t>
  </si>
  <si>
    <t>Lixa (para ferro nº 100)</t>
  </si>
  <si>
    <t>5.14</t>
  </si>
  <si>
    <t>5.16</t>
  </si>
  <si>
    <t>5.17</t>
  </si>
  <si>
    <t>5.18</t>
  </si>
  <si>
    <t>5.19</t>
  </si>
  <si>
    <t>Rodo porte médio</t>
  </si>
  <si>
    <t>tubo</t>
  </si>
  <si>
    <t>VALOR TOTAL PARA 12 MESES</t>
  </si>
  <si>
    <t>VALOR TOTAL MENSAL</t>
  </si>
  <si>
    <t>PLANILHA  DE CUSTOS E FORMAÇÃO DE PREÇOS - MÃO-DE-OBRA RESIDENTE</t>
  </si>
  <si>
    <t>ESTIMATIVA MENSAL</t>
  </si>
  <si>
    <t>DISCRIMINAÇÃO DOS SERVIÇOS (DADOS REFERENTES À CONTRATAÇÃO)</t>
  </si>
  <si>
    <t>A - Data de apresentação da proposta (dia/mês/ano):</t>
  </si>
  <si>
    <t>B - Município/UF:</t>
  </si>
  <si>
    <t>Brasília/DF</t>
  </si>
  <si>
    <t>C - Ano do Acordo, Convenção ou Dissídio Coletivo:</t>
  </si>
  <si>
    <t>D - Número de meses de execução contratual:</t>
  </si>
  <si>
    <t>DADOS PARA COMPOSIÇÃO DOS CUSTOS REFERENTES A MÃO DE OBRA</t>
  </si>
  <si>
    <t xml:space="preserve">1 - Tipo de Serviço: </t>
  </si>
  <si>
    <t>Ar Condicionado</t>
  </si>
  <si>
    <t>2 - Classificação Brasileira de Ocupações (CBO):</t>
  </si>
  <si>
    <t>9112-05</t>
  </si>
  <si>
    <t>8625-15</t>
  </si>
  <si>
    <t>4 - Categoria Profissional:</t>
  </si>
  <si>
    <t>5 - Data-Base da Categoria (dia/mês/ano):</t>
  </si>
  <si>
    <t>MÓDULO 1: COMPOSIÇÃO DA REMUNERAÇÃO</t>
  </si>
  <si>
    <t xml:space="preserve">1 - Composição da Remuneração </t>
  </si>
  <si>
    <t>%</t>
  </si>
  <si>
    <t xml:space="preserve">Valor (R$) </t>
  </si>
  <si>
    <t xml:space="preserve">    A - Salário Base</t>
  </si>
  <si>
    <t xml:space="preserve">    B - Adicional periculosidade</t>
  </si>
  <si>
    <t xml:space="preserve">    C - Adicional insalubridade</t>
  </si>
  <si>
    <t xml:space="preserve">    D - Adicional noturno</t>
  </si>
  <si>
    <t xml:space="preserve">    E - Hora noturna adicional</t>
  </si>
  <si>
    <t xml:space="preserve">    F - Adicional de Hora Extra</t>
  </si>
  <si>
    <t xml:space="preserve">    G - Outros (especificar)</t>
  </si>
  <si>
    <t>TOTAL DA REMUNERAÇÃO</t>
  </si>
  <si>
    <t>MÓDULO 2: ENCARGOS E BENEFÍCIOS ANUAIS, MENSAIS E DIÁRIOS</t>
  </si>
  <si>
    <t>Submódulo 2.1 - 13º (décimo terceiro) Salário, Férias e Adicional de Férias</t>
  </si>
  <si>
    <t xml:space="preserve">TOTAL </t>
  </si>
  <si>
    <t xml:space="preserve">    A - 13º (décimo terceiro) salário</t>
  </si>
  <si>
    <t xml:space="preserve">    B - Férias e Adicional de Férias</t>
  </si>
  <si>
    <t>TOTAL</t>
  </si>
  <si>
    <t>2.2 - Encargos Previdenciários (GPS), Fundo de Garantia por Tempo de Serviço (FGTS) e outras contribuições.</t>
  </si>
  <si>
    <t xml:space="preserve">    A - INSS</t>
  </si>
  <si>
    <t xml:space="preserve">    B - Salário Educação</t>
  </si>
  <si>
    <t xml:space="preserve">    C - SAT</t>
  </si>
  <si>
    <t xml:space="preserve">    D - SESC ou SESI</t>
  </si>
  <si>
    <t xml:space="preserve">    E - SENAI - SENAC</t>
  </si>
  <si>
    <t xml:space="preserve">    F - SEBRAE</t>
  </si>
  <si>
    <t xml:space="preserve">    G - INCRA</t>
  </si>
  <si>
    <t xml:space="preserve">    H - FGTS</t>
  </si>
  <si>
    <t>Submódulo 2.3 - Benefícios Mensais e Diários</t>
  </si>
  <si>
    <t xml:space="preserve">    A - Transporte </t>
  </si>
  <si>
    <t xml:space="preserve">    C - Assistência Médica e Familiar</t>
  </si>
  <si>
    <t xml:space="preserve">    D - Plano odontológico coletivo</t>
  </si>
  <si>
    <t xml:space="preserve">    E - Auxílio Funeral</t>
  </si>
  <si>
    <t xml:space="preserve">    F - Outros (especificar)</t>
  </si>
  <si>
    <t>TOTAL DOS BENEFÍCIOS MENSAIS E DIÁRIOS</t>
  </si>
  <si>
    <t>Quadro-Resumo do Módulo 2 - Encargos e Benefícios anuais, mensais e diários</t>
  </si>
  <si>
    <t xml:space="preserve">    2.1 - 13º (décimo terceiro) Salário, Férias e Adicional de Férias</t>
  </si>
  <si>
    <t xml:space="preserve">    2.2 - GPS, FGTS e outras contribuições</t>
  </si>
  <si>
    <t xml:space="preserve">    2.3 - Benefícios Mensais e Diários</t>
  </si>
  <si>
    <t>MÓDULO 3: PROVISÃO PARA RESCISÃO</t>
  </si>
  <si>
    <t>3 - Provisão para Rescisão</t>
  </si>
  <si>
    <t xml:space="preserve">    A - Aviso Prévio Indenizado</t>
  </si>
  <si>
    <t xml:space="preserve">    B - Incidência do FGTS sobre o Aviso Prévio Indenizado</t>
  </si>
  <si>
    <t xml:space="preserve">    C - Multa do FGTS e contribuição social sobre o Aviso Prévio Indenizado</t>
  </si>
  <si>
    <t xml:space="preserve">    D - Aviso Prévio Trabalhado.</t>
  </si>
  <si>
    <t xml:space="preserve">    E - Incidência dos encargos do submódulo 2.2 sobre o Aviso Prévio Trabalhado</t>
  </si>
  <si>
    <t xml:space="preserve">    F - Multa do FGTS e contribuição social sobre o Aviso Prévio Trabalhado</t>
  </si>
  <si>
    <t>TOTAL DOS INSUMOS DA MÃO-DE-OBRA</t>
  </si>
  <si>
    <t>MÓDULO 4: CUSTOS DE REPOSIÇÃO DO PROFISSIONAL AUSENTE</t>
  </si>
  <si>
    <t>Submódulo 4.1 - Ausências Legais</t>
  </si>
  <si>
    <t xml:space="preserve">    A - Férias</t>
  </si>
  <si>
    <t xml:space="preserve">    B - Ausências Legais</t>
  </si>
  <si>
    <t xml:space="preserve">    D - Licença-Paternidade</t>
  </si>
  <si>
    <t xml:space="preserve">    F - Ausência por acidente de trabalho</t>
  </si>
  <si>
    <t xml:space="preserve">    C - Afastamento Maternidade</t>
  </si>
  <si>
    <t xml:space="preserve">    G - Outros (Especificar)</t>
  </si>
  <si>
    <t>Submódulo 4.2 - Intrajornada</t>
  </si>
  <si>
    <t xml:space="preserve">    A - Intervalo para repouso ou alimentação</t>
  </si>
  <si>
    <t>Quadro-Resumo do Módulo 4 - Custo de Reposição do Profissional Ausente</t>
  </si>
  <si>
    <t xml:space="preserve">    4.1 - Ausências Legais</t>
  </si>
  <si>
    <t xml:space="preserve">    4.2 - Intrajornada</t>
  </si>
  <si>
    <t>MÓDULO 5: INSUMOS DIVERSOS</t>
  </si>
  <si>
    <t>5.1 - Insumos Diversos</t>
  </si>
  <si>
    <t xml:space="preserve">    A - Uniformes</t>
  </si>
  <si>
    <t xml:space="preserve">    B - Materiais Consumo</t>
  </si>
  <si>
    <t xml:space="preserve">    C - Equipamentos (APENAS TAXA DEPRECIAÇÃO 10%) </t>
  </si>
  <si>
    <t xml:space="preserve">    D - EPI</t>
  </si>
  <si>
    <t xml:space="preserve">    E - Outros (UTENSÍLIOS)</t>
  </si>
  <si>
    <t>TOTAL DOS INSUMOS DIVERSOS</t>
  </si>
  <si>
    <t>MÓDULO 6: CUSTOS INDIRETOS, TRIBUTOS E LUCRO</t>
  </si>
  <si>
    <t>6.1 - Custos Indiretos, Tributos e Lucro</t>
  </si>
  <si>
    <t xml:space="preserve"> </t>
  </si>
  <si>
    <t xml:space="preserve">    A - Custos Indiretos</t>
  </si>
  <si>
    <t xml:space="preserve">    B - Lucro</t>
  </si>
  <si>
    <t xml:space="preserve">    C - Tributos</t>
  </si>
  <si>
    <t xml:space="preserve">    C.1. Tributos Federais (PIS)</t>
  </si>
  <si>
    <t xml:space="preserve">    C.1. Tributos Federais (COFINS)</t>
  </si>
  <si>
    <t xml:space="preserve">    C.2. Tributos Estaduais (especificar)</t>
  </si>
  <si>
    <t xml:space="preserve">    C.3. Tributos Municipais (ISS)</t>
  </si>
  <si>
    <t>TOTAL TRIBUTOS</t>
  </si>
  <si>
    <t>Nota (1): Custos Indiretos, Tributos e Lucro por empregado.</t>
  </si>
  <si>
    <t>Nota (2): O valor referente a tributos é obtido aplicando-se o percentual sobre o valor do faturamento.</t>
  </si>
  <si>
    <t>Coeficiente:(1- % tributos ) : 1- 0,1425 = 0,7635</t>
  </si>
  <si>
    <t>Quadro-Resumo do Custo  por Empregado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</si>
  <si>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</si>
  <si>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</si>
  <si>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</si>
  <si>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</si>
  <si>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</si>
  <si>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</si>
  <si>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>Módulo 6 – Custos Indiretos, Tributos e Lucro</t>
  </si>
  <si>
    <t>VALOR TOTAL POR EMPREGADO</t>
  </si>
  <si>
    <t>TOTALIZAÇÃO</t>
  </si>
  <si>
    <t xml:space="preserve"> CUSTO MENSAL DA MÃO-DE-OBRA</t>
  </si>
  <si>
    <t>Categorias Profissionais e carga horária</t>
  </si>
  <si>
    <t>Quant.</t>
  </si>
  <si>
    <t>Total (R$)</t>
  </si>
  <si>
    <t>Mês</t>
  </si>
  <si>
    <t>TOTAL DO CUSTO MENSAL DA MÃO-DE-OBRA</t>
  </si>
  <si>
    <t>EQUIPAMENTOS DE PROTEÇÃO</t>
  </si>
  <si>
    <t>REFERÊNCIA</t>
  </si>
  <si>
    <t>CÓDIGO</t>
  </si>
  <si>
    <t xml:space="preserve">DESCRIÇÃO </t>
  </si>
  <si>
    <t>UNIDADE</t>
  </si>
  <si>
    <t>QUANTIDADE</t>
  </si>
  <si>
    <t>VALOR UNITÁRIO</t>
  </si>
  <si>
    <t>VALOR TOTAL</t>
  </si>
  <si>
    <t>Un</t>
  </si>
  <si>
    <t>Luva de borracha isolante 500 V</t>
  </si>
  <si>
    <t>Par</t>
  </si>
  <si>
    <t>VALOR TOTAL ANUAL</t>
  </si>
  <si>
    <t>Óculos de segurança –Transparente</t>
  </si>
  <si>
    <t>Protetor auricular tipo plug</t>
  </si>
  <si>
    <t>REF</t>
  </si>
  <si>
    <t>COD</t>
  </si>
  <si>
    <t>Pano Limpeza</t>
  </si>
  <si>
    <t>Unid</t>
  </si>
  <si>
    <t>MINISTÉRIO DA EDUCAÇÃO</t>
  </si>
  <si>
    <t>SUBSECRETARIA DE ASSUNTOS ADMINISTRATIVOS</t>
  </si>
  <si>
    <t xml:space="preserve">ENCARTE G </t>
  </si>
  <si>
    <t>Quadro resumo do valor mensal e anual dos serviços por profissional</t>
  </si>
  <si>
    <t>TIPO DE SERVIÇO</t>
  </si>
  <si>
    <t xml:space="preserve">QUANTIDADE </t>
  </si>
  <si>
    <t xml:space="preserve">LISTAGEM DAS PEÇAS DE REPOSIÇÃO DOS EQUIPAMENTOS DE AR CONDICIONADO </t>
  </si>
  <si>
    <t>Valores Totais</t>
  </si>
  <si>
    <t>unid</t>
  </si>
  <si>
    <t>und</t>
  </si>
  <si>
    <t>Bomba de dreno mini Orange, marca Elgin ou equivalente</t>
  </si>
  <si>
    <t>Correia A - 26</t>
  </si>
  <si>
    <t>Correia A - 27</t>
  </si>
  <si>
    <t>Correia A - 35</t>
  </si>
  <si>
    <t>Correia A - 37</t>
  </si>
  <si>
    <t>Correia A - 38</t>
  </si>
  <si>
    <t>Correia A - 40</t>
  </si>
  <si>
    <t>Correia A – 43</t>
  </si>
  <si>
    <t>Correia A - 44</t>
  </si>
  <si>
    <t>Correia A - 50</t>
  </si>
  <si>
    <t>Correia A - 51</t>
  </si>
  <si>
    <t>Correia A-39</t>
  </si>
  <si>
    <t>Correia A-60</t>
  </si>
  <si>
    <t>Correia B - 38</t>
  </si>
  <si>
    <t>Correia B - 39</t>
  </si>
  <si>
    <t>Correia B - 40</t>
  </si>
  <si>
    <t>Correia B - 42</t>
  </si>
  <si>
    <t>Correia B - 44</t>
  </si>
  <si>
    <t>Correia B - 52</t>
  </si>
  <si>
    <t>Correia B - 53</t>
  </si>
  <si>
    <t>Correia B - 54</t>
  </si>
  <si>
    <t>Correia B-34</t>
  </si>
  <si>
    <t>Correia B-43</t>
  </si>
  <si>
    <t>Correia B-60</t>
  </si>
  <si>
    <t>Correia B-65</t>
  </si>
  <si>
    <t>litro</t>
  </si>
  <si>
    <t xml:space="preserve">Querosene </t>
  </si>
  <si>
    <t>Rolamento 6202 ZZ C3</t>
  </si>
  <si>
    <t>Rolamento 6207 ZZ C3</t>
  </si>
  <si>
    <t>Rolamento 6309 - ZZ C3</t>
  </si>
  <si>
    <t>Rolamento 6310 C3 ZZ</t>
  </si>
  <si>
    <t>Rolamento 6312 C3 ZZ</t>
  </si>
  <si>
    <t>Tubo de cobre de 1/2" (flexível)</t>
  </si>
  <si>
    <t>Tubo de cobre de 1/4" (flexível)</t>
  </si>
  <si>
    <t>Tubo de cobre de 3/4" (flexível)</t>
  </si>
  <si>
    <t>Tubo de cobre de 3/8 (flexível)</t>
  </si>
  <si>
    <t>Tubo de cobre de 5/8" (flexível)</t>
  </si>
  <si>
    <t xml:space="preserve">Vareta de solda Foscoper </t>
  </si>
  <si>
    <t>VALOR TOTAL ANUAL DOS MATERIAIS</t>
  </si>
  <si>
    <t>VALOR TOTAL ANUAL DOS MATERIAIS (R$) + BDI</t>
  </si>
  <si>
    <t>Obs: para o cálculo do BDI a licitante deve considerar todos os custos que incidirão sobre os valores unitários dos materiais a serem fornecidos. Com a incidência do BDI praticado pela licitante, todos os custos que oneram os materiais estarão incorporados ao valor de fornecimento. Deve ser considerado o gasto com taxas, fretes e/ou os demais custos que possam existir desde a aquisição até a entrega aos locais especificados.</t>
  </si>
  <si>
    <t>VALOR TOTAL MENSAL DOS MATERIAIS (R$) + BDI</t>
  </si>
  <si>
    <t>VALOR</t>
  </si>
  <si>
    <t>UN</t>
  </si>
  <si>
    <t>Engenheiro Mecânico (CBO 2144) - Sinapi (00034782)</t>
  </si>
  <si>
    <t>H/Mês</t>
  </si>
  <si>
    <t>BONIFICAÇÃO E DESPESAS INDIRETAS (13%)</t>
  </si>
  <si>
    <t>Compressor scroll 18.000 BTUs rotativo monofásico 220V</t>
  </si>
  <si>
    <t>Compressor scroll 24.000 BTUs rotativo monofásico 220V</t>
  </si>
  <si>
    <t xml:space="preserve">Compressor scroll 30.000 BTUs rotativo monofásico 220V  </t>
  </si>
  <si>
    <t xml:space="preserve">Compressor scroll 48.000 BTUs rotativo trifásico 380V </t>
  </si>
  <si>
    <t xml:space="preserve">Compressor scroll 60.000 BTUs rotativo trifásico 380V </t>
  </si>
  <si>
    <t>Compressor scroll 7,5 TR trifásico 380 volts</t>
  </si>
  <si>
    <t xml:space="preserve">Compressor scroll 9.000 BTUs </t>
  </si>
  <si>
    <t>PLANILHA  DE CUSTOS E FORMAÇÃO DE PREÇOS - MÃO-DE-OBRA RESIDENTE + BDI</t>
  </si>
  <si>
    <t>LISTAGEM DAS PEÇAS DE REPOSIÇÃO DOS EQUIPAMENTOS DE AR CONDICIONADO + BDI</t>
  </si>
  <si>
    <t>PLANILHA RESUMO</t>
  </si>
  <si>
    <t>Mão de Obra e Materiais de Reposição</t>
  </si>
  <si>
    <t>VALOR TOTAL ANUAL DOS MATERIAIS E SERVIÇOS (R$)</t>
  </si>
  <si>
    <t>VALOR TOTAL MENSAL DOS MATERIAIS E SERVIÇOS (R$)</t>
  </si>
  <si>
    <t>2.1</t>
  </si>
  <si>
    <t>SINDISERVIÇOS</t>
  </si>
  <si>
    <t>___/____/2020</t>
  </si>
  <si>
    <t>SINDUSCON</t>
  </si>
  <si>
    <t xml:space="preserve">Ajudante de manutenção </t>
  </si>
  <si>
    <t>Eletricista</t>
  </si>
  <si>
    <t>Mecânico de refrigeração</t>
  </si>
  <si>
    <t>Operador de ar condicionado</t>
  </si>
  <si>
    <t>Encarregado de Mecânico</t>
  </si>
  <si>
    <t xml:space="preserve">Subtotal </t>
  </si>
  <si>
    <t>Incidência do submódulo 2.2</t>
  </si>
  <si>
    <t xml:space="preserve">    B1 - Auxílio-Refeição/Alimentação (SINDUSCON)</t>
  </si>
  <si>
    <t xml:space="preserve">    B2 - Auxílio-Refeição/Alimentação (SINDISERVIÇOS)</t>
  </si>
  <si>
    <t>Incidência do Submódulo 2..2</t>
  </si>
  <si>
    <t>Subtotal</t>
  </si>
  <si>
    <t>3 - Salário Normativo da Categoria Profissional: 44 h/semana - segunda a sexta</t>
  </si>
  <si>
    <t>4110-05</t>
  </si>
  <si>
    <t>9511-05</t>
  </si>
  <si>
    <t>9101-10</t>
  </si>
  <si>
    <t>Camisa gola polo com bolso e 2 botões com identificação da empresa.</t>
  </si>
  <si>
    <t>Calça jeans ou brim com identificação da empresa.</t>
  </si>
  <si>
    <t>Porta crachá tipo braçadeira em PVC transperente , com elástico ajustável e regulador. Dimensões aproximadas: 7cm (L) x 10cm (A).</t>
  </si>
  <si>
    <t>Capacete de proteção aba frontal,tipo II, classe B</t>
  </si>
  <si>
    <t>Luva de segurança confeccionada com vaqueta</t>
  </si>
  <si>
    <t>Máscara de Proteção PFF-1</t>
  </si>
  <si>
    <t>Avental de raspa de couro</t>
  </si>
  <si>
    <t>Luva de látex Multiuso</t>
  </si>
  <si>
    <t>VALOR TOTAL MENSAL POR FUNCIONÁRIO</t>
  </si>
  <si>
    <t>VALOR TOTAL ANUAL POR FUNCIONÁRIO</t>
  </si>
  <si>
    <t>UNIFORMES</t>
  </si>
  <si>
    <t>Fluido refrigerante R-141B (cilindro com 30 kg), Marca Dupont ou similar</t>
  </si>
  <si>
    <t>Fluido refrigerante R-134A (cilindro com 13,6 kg),Marca Dupont ou similar</t>
  </si>
  <si>
    <t>Fluido refrigerante R-22 (cilindro com 13,6 kg), Marca Dupont ou similar</t>
  </si>
  <si>
    <t>Gás acetileno para PPU (cilindro 1 m³), White Martins ou similar</t>
  </si>
  <si>
    <t>Gás acetileno para PPU (cilindro 10 m³), White Martins ou similar</t>
  </si>
  <si>
    <t>Gás nitrogênio (cilindro 10 m³), White Martins ou similar</t>
  </si>
  <si>
    <t>Gás oxigênio industrial para PPU (cilindro 1 m³), White Martins ou similar</t>
  </si>
  <si>
    <t>Gás oxigênio industrial para PPU (cilindro 10 m³), White Martins ou similar</t>
  </si>
  <si>
    <t>Fluido refrigerante R-407C (11,3 kg), Marca Dupont ou similar</t>
  </si>
  <si>
    <t>Fluido refrigerante R-410A (cilindro com 11,35 kg), Marca Dupont ou similar</t>
  </si>
  <si>
    <t>Rolamento 6203 ZZ C3</t>
  </si>
  <si>
    <t>Rolamento 6204 ZZ C3</t>
  </si>
  <si>
    <t>Rolamento 6205 ZZ C3</t>
  </si>
  <si>
    <t>Rolamento 6206 ZZ C3</t>
  </si>
  <si>
    <t>Rolamento 6306 ZZ C3</t>
  </si>
  <si>
    <t>Rolamento 6307 ZZ C3</t>
  </si>
  <si>
    <t>Rolamento 6308 ZZ C3</t>
  </si>
  <si>
    <t xml:space="preserve">Grelha de retorno de ar - 425 mm x 225 mm </t>
  </si>
  <si>
    <t xml:space="preserve">Grelha de retorno de ar - 250 mm x 150 mm </t>
  </si>
  <si>
    <t>Duto flexível isolado com alumínio e manta de lã de vidro 150 mm de diâmetro,
pacote com 6 metros</t>
  </si>
  <si>
    <t>Duto flexível isolado com alumínio e manta de lã de vidro 200 mm de diâmetro,
pacote com 6 metros</t>
  </si>
  <si>
    <t>Duto flexível isolado com alumínio e manta de lã de vidro 300 mm de diâmetro,
pacote com 6 metros</t>
  </si>
  <si>
    <t>Duto flexível isolado com alumínio e manta de lã de vidro 400 mm de diâmetro,
pacote com 6 metros</t>
  </si>
  <si>
    <t>Duto flexível isolado com alumínio e manta de lã de vidro 250 mm de diâmetro,
pacote com 6 metros</t>
  </si>
  <si>
    <t>Exaustor axial MULTIVAC TURBO 100</t>
  </si>
  <si>
    <t xml:space="preserve">Exaustor axial MULTIVAC TURBO 150 </t>
  </si>
  <si>
    <t>Exaustor axial MULTIVAC TURBO 200</t>
  </si>
  <si>
    <t>Exaustor axial VENTOKIT NM 280, 280 m³/h</t>
  </si>
  <si>
    <t>Fita adesiva aluminizada de 50 m x 48 mm, filme de polipropileno aluminizado e
adesivo a base de resina acrílica.MARCA(S) DE REFERÊNCIA: VONDER; 3M</t>
  </si>
  <si>
    <t>Compressor scroll 12.000 BTUs rotativo monofásico 220V</t>
  </si>
  <si>
    <t>Compressor scroll 36.000 BTUs rotativo trifásico 380V</t>
  </si>
  <si>
    <t xml:space="preserve">Abraçadeira tipo trava de 1.1/4 marca Suprens ou similar </t>
  </si>
  <si>
    <t xml:space="preserve">Abraçadeira tipo trava de 1.1/2 marca Suprens ou similar </t>
  </si>
  <si>
    <t>Abraçadeira ajustável de 13mm a 19 mm marca Brasfort ou similar</t>
  </si>
  <si>
    <t>Abraçadeiras de nylon para lacre - 4,8mm X 300mm (pacote com 100) marca Helomax ou similar</t>
  </si>
  <si>
    <t>Arame galvanizado n° 18 BWG - diâmetro 1,24 mm</t>
  </si>
  <si>
    <t xml:space="preserve">Vergalhão de aço com rosca total 5/16" X 3000 mm </t>
  </si>
  <si>
    <t>Chapa de aço galvanizado Nº 22 3,00 m X 1,20 m, marcas Galvisteel, Brasmetal
ou similar</t>
  </si>
  <si>
    <t>Chapa de aço galvanizado Nº 24 3,00 m X 1,20 m, marcas Galvisteel, Brasmetal
ou similar</t>
  </si>
  <si>
    <t>Chapa de aço galvanizado Nº 26 3,00 m X 1,20 m, marcas Galvisteel, Brasmetal
ou similar</t>
  </si>
  <si>
    <t>Kit chave boía de nível superior e inferior de 15 A</t>
  </si>
  <si>
    <t>Cola para isopor para colagem de poliestireno expandido (isopor) entre si, sobre metal ou sobre madeira; desenvolvido para utilização em dutos de ar condicionado e de isolamento térmico (frio e quente). Lata com 15 kg.</t>
  </si>
  <si>
    <t>Placa de isopor de 1m x 50 cm x 1,5 cm (comprimento x largura x espessura).</t>
  </si>
  <si>
    <t>Óleo lubrificante CAPELLA 68 para refrigeração</t>
  </si>
  <si>
    <t>Óleo lubrificante para bomba de vácuo</t>
  </si>
  <si>
    <t>Placa eletrônica de controle de equipamento split, monofásico, marca conforme o fabricante do equipamento</t>
  </si>
  <si>
    <t>Placa eletrônica de controle de equipamento split trifásico, marca conforme o
fabricante do equipamento</t>
  </si>
  <si>
    <t>Pressostato alta/baixa automático DANFOSS KP15</t>
  </si>
  <si>
    <t>Rebite de alumínio 3.2 x 12 mm - (pacote 100 unid)</t>
  </si>
  <si>
    <t>Tubo esponjoso de 3/4" - barra de 2m</t>
  </si>
  <si>
    <t>Tubo esponjoso de 5/8” - barra de 2m</t>
  </si>
  <si>
    <t>Tubo esponjoso de 7/8” - barra de 2m</t>
  </si>
  <si>
    <t xml:space="preserve">Termostato ambiente com display, ação floating/proporcional, SLIC GS7.07.S </t>
  </si>
  <si>
    <t xml:space="preserve">Termostato HONEYWELL T6374C1004, de duplo estágio </t>
  </si>
  <si>
    <t>Termostato digital HONEYWELL T6861V2WB-M, 220 V, ON/OFF</t>
  </si>
  <si>
    <t xml:space="preserve">Frio asfalto com carga mineral, balde 20 kg </t>
  </si>
  <si>
    <t>Manta filtrante - G3, rolo com 30 m²</t>
  </si>
  <si>
    <t>Fita dupla face com espuma, rolo 5 metros X 19mm</t>
  </si>
  <si>
    <t>Polia de ferro fundido 2 canais, perfil A, 150 mm marca Mademil ou similar</t>
  </si>
  <si>
    <t>Polia de ferro fundido 2 canais, perfil B, 150 mm marca Mademil ou similar</t>
  </si>
  <si>
    <t>Polia de alumínio 1 canal, perfil A de 200 mm marca Romak, INA, FAG ou similar</t>
  </si>
  <si>
    <t>Colarinho de 15 cm com registro para duto flexível, marcas Tosi, Rocktec, Eletro Plásticos ou similar</t>
  </si>
  <si>
    <t>Colarinho de 15 cm sem registro para duto flexível, marcas Tosi, Rocktec, Eletro
Plásticos ou similar</t>
  </si>
  <si>
    <t>Colarinho de 20 cm com registro para duto flexível, marcas Tosi, Rocktec, Eletro
Plásticos ou similar</t>
  </si>
  <si>
    <t>Colarinho de 20 cm sem registro para duto flexível, marcas Tosi, Rocktec, Eletro
Plásticos ou similar</t>
  </si>
  <si>
    <t>Bomba de dreno (remoção de condensado) Sauermann KS2031SRTH23 -230V 50-60Hz/8W - 04180492 (A1467)</t>
  </si>
  <si>
    <t>Mangueira de dreno split CRISTAL 1/2", metro Vedflex ou similar</t>
  </si>
  <si>
    <t>Kit motor, hélice e grade da unidade condensadora de 36.000 btu/h, com vazão de ar de 1588 m³/h</t>
  </si>
  <si>
    <t>Alicate Bico de Papagaio 12" (bomba D'agua)</t>
  </si>
  <si>
    <t>Caixa de ferramentas sanfonada (7 gavetas) e cadeado</t>
  </si>
  <si>
    <t>Jogo de chave Allen em polegadas 1/16" a 1/2"</t>
  </si>
  <si>
    <t>Chave de Fenda toco  1/4"</t>
  </si>
  <si>
    <t>Chave Philips       ¼ x 6"</t>
  </si>
  <si>
    <t>Jogo de  Chave Combinada -  6 a 22 mm</t>
  </si>
  <si>
    <t>Conjunto manifold para
gases R404A, R507c e
R134a, com jogo de
mangueiras de 90 cm</t>
  </si>
  <si>
    <t>Kit flangeador</t>
  </si>
  <si>
    <t xml:space="preserve">Flangeador de Tubos 3/16 -
1/4 - 5/16 - 3/8 - 1/2 - 5/8 </t>
  </si>
  <si>
    <t>Furadeira c/ impacto de
1/2" (13 mm) - 430 W</t>
  </si>
  <si>
    <t>Chave de Fenda      ¼ X 5"</t>
  </si>
  <si>
    <t>Lanterna de bateria 9V</t>
  </si>
  <si>
    <t>Lima meia cana 10"</t>
  </si>
  <si>
    <t>Chave  Ajustável  12"</t>
  </si>
  <si>
    <t>Bomba de engraxar
(manual) industrial</t>
  </si>
  <si>
    <t>Martelo bola com cabo de
madeira 1.1/2</t>
  </si>
  <si>
    <t>Jogo de saca polia 3 garras de 4"</t>
  </si>
  <si>
    <t>Jogo de saca polias 3 garras 6"</t>
  </si>
  <si>
    <t>Ferro de Solda  100 Watts</t>
  </si>
  <si>
    <t>Conjunto de solda oxigênio
e acetileno (PPU)</t>
  </si>
  <si>
    <t>Escada de alumínio extensiva com 9 degraus, altura min: 2,77m</t>
  </si>
  <si>
    <t>Chave de Grifo 14"</t>
  </si>
  <si>
    <t>Chave de Grifo 24"</t>
  </si>
  <si>
    <t>Morsa De Bancada Nº 04</t>
  </si>
  <si>
    <t>Nível de mão com 3 bolhas
profissional</t>
  </si>
  <si>
    <t>Ponteiro sextavado de aço
forjado 250x18mm</t>
  </si>
  <si>
    <t>Talhadeira sextavada de
aço forjado 200x18mm</t>
  </si>
  <si>
    <t>Tesoura manual (chapa)</t>
  </si>
  <si>
    <t>Trena de 5 m</t>
  </si>
  <si>
    <t>Pente para aletas de
serpentina de metal</t>
  </si>
  <si>
    <t>Jogo de soquete (6 a 32mm) - (3/8"; 7/16"; 1/2"; 9/16"; 19/32"; 5/8"; 11/16"; 3/4"; 7/8" e 1")</t>
  </si>
  <si>
    <t>Lavadora de alta pressão de 1600 libras</t>
  </si>
  <si>
    <t>Chave combinada boca/estria especial com 18 peças de 1/4 a 1.1/4mm</t>
  </si>
  <si>
    <t>Moto Esmeril 1/2 CV 110/220V</t>
  </si>
  <si>
    <t>Pendente de luz tipo gaiola com 10 metros para lâmpada de 100 watts</t>
  </si>
  <si>
    <t>Saca fusível NH com proteção</t>
  </si>
  <si>
    <t>Conjunto manifold R22, R410A, R404A, R407C com mangueira de 1,60CM e adaptador para R410A mod.36661-E-V mastercool</t>
  </si>
  <si>
    <t>Pincel de 2"</t>
  </si>
  <si>
    <t>Alicate prensa terminal (0,5 a 6 mm)</t>
  </si>
  <si>
    <t>Bomba de alto vácuo 18 CFM</t>
  </si>
  <si>
    <t>Espátula de aço Nº10</t>
  </si>
  <si>
    <t>Mangueira de 1/2" - metros</t>
  </si>
  <si>
    <t>Fita de vedação 19 mmx50m (teflon)</t>
  </si>
  <si>
    <t>Graxa azul</t>
  </si>
  <si>
    <t>Lixa (para ferro nº 120)</t>
  </si>
  <si>
    <t>Pasta Joia</t>
  </si>
  <si>
    <t>Silicone 280 gr</t>
  </si>
  <si>
    <t>Vassoura piaçava</t>
  </si>
  <si>
    <t>Rebite 3.2mm (pacote100 unid.)</t>
  </si>
  <si>
    <t>Papel A4 (resma 500 folhas)</t>
  </si>
  <si>
    <t>Bateria 9V</t>
  </si>
  <si>
    <t>Jogo de brocas de aço rápido (1/8"a 1/2")</t>
  </si>
  <si>
    <t>Jogo de brocas de vídea (6mm, 8mm, 10mm)</t>
  </si>
  <si>
    <t>Buch de nylon (6mm, 8mm, 10mm)</t>
  </si>
  <si>
    <t>Duteiro montador - SBC - 99715</t>
  </si>
  <si>
    <t>Eletricista (CBO 9511-05)</t>
  </si>
  <si>
    <t>Ajudante de manutenção (CBO  4110-05)</t>
  </si>
  <si>
    <t>Operador de ar condicionado (CBO 8625-15)</t>
  </si>
  <si>
    <t>Mecânico de ar-condicionado (CBO 9112 - 05)</t>
  </si>
  <si>
    <t>Encarregado de mecânico (CBO  9101-10)</t>
  </si>
  <si>
    <t>Cinto Paraquedista com Regulagem e Talabarte 71,00</t>
  </si>
  <si>
    <t xml:space="preserve">Mão de Obra não residente </t>
  </si>
  <si>
    <t>Bota de segurança em couro com sola de borracha e ponteira/bico PVC , de acordo com a categoria profissional, sem partes metálicas.</t>
  </si>
  <si>
    <t>Óculos para solda oxi-acetileno, contra
o efeito da soldagem e raios
ultravioletas, produzido em armação
única em PVC verde, com visor
articulado, marca 3M ou similar</t>
  </si>
  <si>
    <t>Meia confeccionada em lã térmica ou
algodão, na cor branca ou preta (par)</t>
  </si>
  <si>
    <t>Um</t>
  </si>
  <si>
    <t>VALOR ANUAL DA MÃO DE OBRA RESIDENTE</t>
  </si>
  <si>
    <t>Total mensal</t>
  </si>
  <si>
    <t xml:space="preserve">Total anual </t>
  </si>
  <si>
    <t>BDI</t>
  </si>
  <si>
    <t>R$ 134.65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</si>
</sst>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 &quot;#,##0.00_);[Red]&quot;(R$ &quot;#,##0.00\)"/>
    <numFmt numFmtId="166" formatCode="#,##0.0_);\(#,##0.0\)"/>
    <numFmt numFmtId="167" formatCode="_(&quot;R$ &quot;* #,##0.00_);_(&quot;R$ &quot;* \(#,##0.00\);_(&quot;R$ &quot;* \-??_);_(@_)"/>
    <numFmt numFmtId="168" formatCode="_(&quot;R$ &quot;* #,##0.00_);_(&quot;R$ &quot;* \(#,##0.00\);_(&quot;R$ &quot;* &quot;-&quot;??_);_(@_)"/>
    <numFmt numFmtId="169" formatCode="00000000"/>
    <numFmt numFmtId="170" formatCode="#,##0.0000"/>
    <numFmt numFmtId="171" formatCode="00"/>
    <numFmt numFmtId="172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9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rgb="FF00B05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color indexed="9"/>
      <name val="Arial Narrow"/>
      <family val="2"/>
    </font>
    <font>
      <sz val="10"/>
      <name val="Arial Narrow"/>
      <family val="2"/>
    </font>
    <font>
      <sz val="8"/>
      <color indexed="9"/>
      <name val="Arial Narrow"/>
      <family val="2"/>
    </font>
    <font>
      <sz val="11"/>
      <color indexed="8"/>
      <name val="Calibri"/>
      <family val="2"/>
      <scheme val="minor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b/>
      <sz val="8"/>
      <name val="Arial"/>
      <family val="2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indexed="9"/>
      <name val="Arial"/>
      <family val="2"/>
    </font>
    <font>
      <b/>
      <sz val="8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6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4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62"/>
        <bgColor indexed="26"/>
      </patternFill>
    </fill>
    <fill>
      <patternFill patternType="solid">
        <fgColor indexed="1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0000"/>
        <bgColor indexed="26"/>
      </patternFill>
    </fill>
    <fill>
      <patternFill patternType="solid">
        <fgColor rgb="FFFF000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31"/>
      </patternFill>
    </fill>
  </fills>
  <borders count="91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5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55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thin">
        <color indexed="9"/>
      </top>
      <bottom/>
      <diagonal/>
    </border>
    <border>
      <left/>
      <right style="medium">
        <color indexed="64"/>
      </right>
      <top style="thin">
        <color indexed="9"/>
      </top>
      <bottom/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thin">
        <color indexed="2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/>
    <xf numFmtId="0" fontId="1" fillId="0" borderId="0"/>
    <xf numFmtId="167" fontId="1" fillId="0" borderId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167" fontId="1" fillId="0" borderId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8" fillId="0" borderId="0"/>
    <xf numFmtId="0" fontId="1" fillId="0" borderId="0"/>
  </cellStyleXfs>
  <cellXfs count="311">
    <xf numFmtId="0" fontId="0" fillId="0" borderId="0" xfId="0"/>
    <xf numFmtId="0" fontId="1" fillId="2" borderId="0" xfId="1" applyFont="1" applyFill="1"/>
    <xf numFmtId="0" fontId="1" fillId="0" borderId="0" xfId="1" applyFont="1"/>
    <xf numFmtId="0" fontId="4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 wrapText="1"/>
    </xf>
    <xf numFmtId="0" fontId="1" fillId="5" borderId="4" xfId="1" applyFont="1" applyFill="1" applyBorder="1" applyAlignment="1">
      <alignment wrapText="1"/>
    </xf>
    <xf numFmtId="164" fontId="1" fillId="5" borderId="5" xfId="2" applyFont="1" applyFill="1" applyBorder="1" applyAlignment="1" applyProtection="1"/>
    <xf numFmtId="164" fontId="1" fillId="5" borderId="6" xfId="2" applyFont="1" applyFill="1" applyBorder="1" applyAlignment="1" applyProtection="1"/>
    <xf numFmtId="0" fontId="4" fillId="8" borderId="2" xfId="1" applyFont="1" applyFill="1" applyBorder="1" applyAlignment="1">
      <alignment wrapText="1"/>
    </xf>
    <xf numFmtId="164" fontId="4" fillId="8" borderId="3" xfId="1" applyNumberFormat="1" applyFont="1" applyFill="1" applyBorder="1"/>
    <xf numFmtId="0" fontId="4" fillId="2" borderId="0" xfId="1" applyFont="1" applyFill="1" applyBorder="1" applyAlignment="1">
      <alignment wrapText="1"/>
    </xf>
    <xf numFmtId="164" fontId="4" fillId="2" borderId="0" xfId="1" applyNumberFormat="1" applyFont="1" applyFill="1" applyBorder="1"/>
    <xf numFmtId="0" fontId="4" fillId="7" borderId="8" xfId="1" applyFont="1" applyFill="1" applyBorder="1" applyAlignment="1">
      <alignment horizontal="center" vertical="center" wrapText="1"/>
    </xf>
    <xf numFmtId="164" fontId="4" fillId="7" borderId="7" xfId="2" applyFont="1" applyFill="1" applyBorder="1" applyAlignment="1" applyProtection="1">
      <alignment horizontal="center"/>
    </xf>
    <xf numFmtId="0" fontId="4" fillId="7" borderId="8" xfId="1" applyFont="1" applyFill="1" applyBorder="1" applyAlignment="1">
      <alignment wrapText="1"/>
    </xf>
    <xf numFmtId="164" fontId="4" fillId="7" borderId="7" xfId="2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>
      <alignment horizontal="left" vertical="center" wrapText="1"/>
    </xf>
    <xf numFmtId="164" fontId="4" fillId="7" borderId="10" xfId="2" applyFont="1" applyFill="1" applyBorder="1" applyAlignment="1" applyProtection="1">
      <alignment horizontal="center"/>
    </xf>
    <xf numFmtId="0" fontId="1" fillId="2" borderId="0" xfId="1" applyFont="1" applyFill="1" applyBorder="1"/>
    <xf numFmtId="0" fontId="1" fillId="0" borderId="0" xfId="1" applyFont="1" applyBorder="1"/>
    <xf numFmtId="0" fontId="1" fillId="0" borderId="5" xfId="1" applyFont="1" applyBorder="1"/>
    <xf numFmtId="0" fontId="1" fillId="0" borderId="0" xfId="7" applyFont="1"/>
    <xf numFmtId="168" fontId="3" fillId="10" borderId="12" xfId="8" applyFont="1" applyFill="1" applyBorder="1" applyAlignment="1">
      <alignment horizontal="center" wrapText="1"/>
    </xf>
    <xf numFmtId="168" fontId="3" fillId="10" borderId="12" xfId="8" applyFont="1" applyFill="1" applyBorder="1" applyAlignment="1">
      <alignment horizontal="center" vertical="center" wrapText="1"/>
    </xf>
    <xf numFmtId="0" fontId="1" fillId="0" borderId="0" xfId="9" applyFont="1" applyFill="1" applyAlignment="1">
      <alignment horizontal="center"/>
    </xf>
    <xf numFmtId="0" fontId="1" fillId="0" borderId="0" xfId="9" applyFont="1" applyFill="1" applyBorder="1" applyAlignment="1">
      <alignment horizontal="left"/>
    </xf>
    <xf numFmtId="167" fontId="1" fillId="0" borderId="0" xfId="9" applyNumberFormat="1" applyFont="1" applyFill="1" applyBorder="1" applyAlignment="1">
      <alignment horizontal="center" vertical="center"/>
    </xf>
    <xf numFmtId="0" fontId="1" fillId="0" borderId="0" xfId="7" applyFont="1" applyFill="1"/>
    <xf numFmtId="0" fontId="1" fillId="0" borderId="0" xfId="4" applyFont="1"/>
    <xf numFmtId="0" fontId="1" fillId="0" borderId="0" xfId="4"/>
    <xf numFmtId="167" fontId="1" fillId="0" borderId="0" xfId="6" applyFont="1" applyBorder="1"/>
    <xf numFmtId="0" fontId="5" fillId="0" borderId="0" xfId="1" applyFont="1" applyFill="1" applyBorder="1"/>
    <xf numFmtId="0" fontId="5" fillId="0" borderId="0" xfId="1" applyFont="1" applyBorder="1"/>
    <xf numFmtId="0" fontId="4" fillId="6" borderId="17" xfId="1" applyFont="1" applyFill="1" applyBorder="1" applyAlignment="1">
      <alignment horizontal="left" wrapText="1"/>
    </xf>
    <xf numFmtId="0" fontId="4" fillId="6" borderId="18" xfId="1" applyFont="1" applyFill="1" applyBorder="1" applyAlignment="1">
      <alignment horizontal="center"/>
    </xf>
    <xf numFmtId="0" fontId="4" fillId="6" borderId="19" xfId="1" applyFont="1" applyFill="1" applyBorder="1" applyAlignment="1">
      <alignment horizontal="center"/>
    </xf>
    <xf numFmtId="164" fontId="4" fillId="7" borderId="26" xfId="2" applyFont="1" applyFill="1" applyBorder="1" applyAlignment="1" applyProtection="1">
      <alignment horizontal="center"/>
    </xf>
    <xf numFmtId="164" fontId="4" fillId="7" borderId="27" xfId="2" applyFont="1" applyFill="1" applyBorder="1" applyAlignment="1" applyProtection="1">
      <alignment horizontal="center"/>
    </xf>
    <xf numFmtId="164" fontId="4" fillId="7" borderId="28" xfId="2" applyFont="1" applyFill="1" applyBorder="1" applyAlignment="1" applyProtection="1">
      <alignment horizontal="center"/>
    </xf>
    <xf numFmtId="164" fontId="1" fillId="5" borderId="30" xfId="2" applyFont="1" applyFill="1" applyBorder="1" applyAlignment="1" applyProtection="1"/>
    <xf numFmtId="164" fontId="4" fillId="8" borderId="31" xfId="1" applyNumberFormat="1" applyFont="1" applyFill="1" applyBorder="1"/>
    <xf numFmtId="0" fontId="4" fillId="0" borderId="0" xfId="4" applyFont="1" applyAlignment="1"/>
    <xf numFmtId="41" fontId="1" fillId="5" borderId="30" xfId="2" applyNumberFormat="1" applyFont="1" applyFill="1" applyBorder="1" applyAlignment="1" applyProtection="1">
      <alignment horizontal="center" vertical="center"/>
    </xf>
    <xf numFmtId="41" fontId="1" fillId="5" borderId="5" xfId="2" applyNumberFormat="1" applyFont="1" applyFill="1" applyBorder="1" applyAlignment="1" applyProtection="1">
      <alignment horizontal="center" vertical="center"/>
    </xf>
    <xf numFmtId="0" fontId="4" fillId="7" borderId="17" xfId="1" applyFont="1" applyFill="1" applyBorder="1" applyAlignment="1">
      <alignment wrapText="1"/>
    </xf>
    <xf numFmtId="164" fontId="4" fillId="7" borderId="27" xfId="2" applyFont="1" applyFill="1" applyBorder="1" applyAlignment="1" applyProtection="1">
      <alignment horizontal="center" vertical="center"/>
    </xf>
    <xf numFmtId="164" fontId="1" fillId="5" borderId="5" xfId="2" applyFont="1" applyFill="1" applyBorder="1" applyAlignment="1" applyProtection="1">
      <alignment horizontal="center" vertical="center"/>
    </xf>
    <xf numFmtId="164" fontId="1" fillId="5" borderId="40" xfId="2" applyFont="1" applyFill="1" applyBorder="1" applyAlignment="1" applyProtection="1">
      <alignment horizontal="right" vertical="center"/>
    </xf>
    <xf numFmtId="164" fontId="1" fillId="5" borderId="41" xfId="2" applyFont="1" applyFill="1" applyBorder="1" applyAlignment="1" applyProtection="1">
      <alignment horizontal="right" vertical="center"/>
    </xf>
    <xf numFmtId="164" fontId="1" fillId="5" borderId="40" xfId="2" applyFont="1" applyFill="1" applyBorder="1" applyAlignment="1" applyProtection="1">
      <alignment horizontal="center" vertical="center" wrapText="1"/>
    </xf>
    <xf numFmtId="164" fontId="1" fillId="5" borderId="42" xfId="2" applyFont="1" applyFill="1" applyBorder="1" applyAlignment="1" applyProtection="1">
      <alignment horizontal="center" vertical="center"/>
    </xf>
    <xf numFmtId="43" fontId="1" fillId="0" borderId="0" xfId="1" applyNumberFormat="1" applyFont="1"/>
    <xf numFmtId="164" fontId="1" fillId="5" borderId="5" xfId="2" applyFont="1" applyFill="1" applyBorder="1" applyAlignment="1" applyProtection="1">
      <alignment horizontal="center" vertical="center" wrapText="1"/>
    </xf>
    <xf numFmtId="164" fontId="1" fillId="5" borderId="42" xfId="2" applyFont="1" applyFill="1" applyBorder="1" applyAlignment="1" applyProtection="1">
      <alignment horizontal="center" vertical="center" wrapText="1"/>
    </xf>
    <xf numFmtId="10" fontId="1" fillId="0" borderId="0" xfId="13" applyNumberFormat="1" applyFont="1"/>
    <xf numFmtId="0" fontId="1" fillId="5" borderId="44" xfId="2" applyNumberFormat="1" applyFont="1" applyFill="1" applyBorder="1" applyAlignment="1" applyProtection="1">
      <alignment horizontal="center" vertical="center"/>
    </xf>
    <xf numFmtId="0" fontId="1" fillId="5" borderId="45" xfId="2" applyNumberFormat="1" applyFont="1" applyFill="1" applyBorder="1" applyAlignment="1" applyProtection="1">
      <alignment horizontal="center" vertical="center"/>
    </xf>
    <xf numFmtId="14" fontId="1" fillId="5" borderId="44" xfId="2" applyNumberFormat="1" applyFont="1" applyFill="1" applyBorder="1" applyAlignment="1" applyProtection="1">
      <alignment horizontal="center" vertical="center"/>
    </xf>
    <xf numFmtId="0" fontId="9" fillId="5" borderId="4" xfId="1" applyFont="1" applyFill="1" applyBorder="1" applyAlignment="1">
      <alignment wrapText="1"/>
    </xf>
    <xf numFmtId="0" fontId="1" fillId="0" borderId="0" xfId="4" applyFont="1" applyAlignment="1">
      <alignment vertical="center"/>
    </xf>
    <xf numFmtId="9" fontId="1" fillId="2" borderId="0" xfId="3" applyFont="1" applyFill="1" applyBorder="1" applyAlignment="1" applyProtection="1">
      <alignment horizontal="center" vertical="center" wrapText="1"/>
    </xf>
    <xf numFmtId="9" fontId="1" fillId="6" borderId="18" xfId="3" applyFont="1" applyFill="1" applyBorder="1" applyAlignment="1" applyProtection="1">
      <alignment horizontal="center"/>
    </xf>
    <xf numFmtId="165" fontId="1" fillId="5" borderId="5" xfId="3" applyNumberFormat="1" applyFont="1" applyFill="1" applyBorder="1" applyAlignment="1" applyProtection="1"/>
    <xf numFmtId="10" fontId="1" fillId="5" borderId="5" xfId="3" applyNumberFormat="1" applyFont="1" applyFill="1" applyBorder="1" applyAlignment="1" applyProtection="1"/>
    <xf numFmtId="9" fontId="1" fillId="5" borderId="5" xfId="3" applyFont="1" applyFill="1" applyBorder="1" applyAlignment="1" applyProtection="1"/>
    <xf numFmtId="164" fontId="1" fillId="5" borderId="5" xfId="3" applyNumberFormat="1" applyFont="1" applyFill="1" applyBorder="1" applyAlignment="1" applyProtection="1"/>
    <xf numFmtId="0" fontId="1" fillId="8" borderId="3" xfId="1" applyFont="1" applyFill="1" applyBorder="1"/>
    <xf numFmtId="10" fontId="1" fillId="5" borderId="5" xfId="3" applyNumberFormat="1" applyFont="1" applyFill="1" applyBorder="1" applyAlignment="1" applyProtection="1">
      <alignment horizontal="center" vertical="center"/>
    </xf>
    <xf numFmtId="10" fontId="1" fillId="8" borderId="3" xfId="1" applyNumberFormat="1" applyFont="1" applyFill="1" applyBorder="1"/>
    <xf numFmtId="164" fontId="1" fillId="5" borderId="5" xfId="3" applyNumberFormat="1" applyFont="1" applyFill="1" applyBorder="1" applyAlignment="1" applyProtection="1">
      <alignment horizontal="center" vertical="center"/>
    </xf>
    <xf numFmtId="10" fontId="1" fillId="5" borderId="5" xfId="13" applyNumberFormat="1" applyFont="1" applyFill="1" applyBorder="1" applyAlignment="1" applyProtection="1">
      <alignment horizontal="center" vertical="center"/>
    </xf>
    <xf numFmtId="10" fontId="1" fillId="7" borderId="7" xfId="3" applyNumberFormat="1" applyFont="1" applyFill="1" applyBorder="1" applyAlignment="1" applyProtection="1"/>
    <xf numFmtId="0" fontId="11" fillId="3" borderId="14" xfId="4" applyFont="1" applyFill="1" applyBorder="1" applyAlignment="1">
      <alignment horizontal="center" vertical="center" textRotation="90" wrapText="1"/>
    </xf>
    <xf numFmtId="0" fontId="11" fillId="3" borderId="14" xfId="4" applyFont="1" applyFill="1" applyBorder="1" applyAlignment="1">
      <alignment horizontal="center" vertical="center" wrapText="1"/>
    </xf>
    <xf numFmtId="0" fontId="12" fillId="11" borderId="14" xfId="4" applyFont="1" applyFill="1" applyBorder="1" applyAlignment="1">
      <alignment horizontal="center" vertical="center" textRotation="90" wrapText="1"/>
    </xf>
    <xf numFmtId="0" fontId="13" fillId="0" borderId="16" xfId="4" applyFont="1" applyFill="1" applyBorder="1" applyAlignment="1">
      <alignment horizontal="center"/>
    </xf>
    <xf numFmtId="171" fontId="13" fillId="0" borderId="16" xfId="4" applyNumberFormat="1" applyFont="1" applyFill="1" applyBorder="1" applyAlignment="1">
      <alignment horizontal="center"/>
    </xf>
    <xf numFmtId="170" fontId="12" fillId="0" borderId="13" xfId="6" applyNumberFormat="1" applyFont="1" applyBorder="1"/>
    <xf numFmtId="4" fontId="12" fillId="0" borderId="13" xfId="6" applyNumberFormat="1" applyFont="1" applyBorder="1"/>
    <xf numFmtId="167" fontId="12" fillId="0" borderId="13" xfId="6" applyFont="1" applyBorder="1"/>
    <xf numFmtId="0" fontId="12" fillId="0" borderId="0" xfId="4" applyFont="1"/>
    <xf numFmtId="0" fontId="13" fillId="0" borderId="21" xfId="4" applyFont="1" applyFill="1" applyBorder="1" applyAlignment="1">
      <alignment horizontal="center"/>
    </xf>
    <xf numFmtId="0" fontId="12" fillId="0" borderId="0" xfId="1" applyFont="1" applyBorder="1"/>
    <xf numFmtId="0" fontId="13" fillId="0" borderId="16" xfId="4" applyFont="1" applyFill="1" applyBorder="1" applyAlignment="1">
      <alignment wrapText="1"/>
    </xf>
    <xf numFmtId="0" fontId="16" fillId="0" borderId="0" xfId="0" applyFont="1" applyAlignment="1">
      <alignment horizontal="justify"/>
    </xf>
    <xf numFmtId="0" fontId="15" fillId="0" borderId="49" xfId="0" applyFont="1" applyBorder="1" applyAlignment="1">
      <alignment horizontal="center" wrapText="1"/>
    </xf>
    <xf numFmtId="0" fontId="15" fillId="0" borderId="51" xfId="0" applyFont="1" applyBorder="1" applyAlignment="1">
      <alignment horizontal="center" wrapText="1"/>
    </xf>
    <xf numFmtId="0" fontId="16" fillId="0" borderId="51" xfId="0" applyFont="1" applyBorder="1" applyAlignment="1">
      <alignment horizontal="justify" vertical="top" wrapText="1"/>
    </xf>
    <xf numFmtId="0" fontId="16" fillId="0" borderId="51" xfId="0" applyFont="1" applyBorder="1" applyAlignment="1">
      <alignment horizontal="center" vertical="top" wrapText="1"/>
    </xf>
    <xf numFmtId="0" fontId="2" fillId="10" borderId="1" xfId="4" applyFont="1" applyFill="1" applyBorder="1" applyAlignment="1"/>
    <xf numFmtId="0" fontId="2" fillId="10" borderId="0" xfId="4" applyFont="1" applyFill="1" applyBorder="1" applyAlignment="1"/>
    <xf numFmtId="0" fontId="19" fillId="3" borderId="55" xfId="4" applyFont="1" applyFill="1" applyBorder="1" applyAlignment="1">
      <alignment horizontal="center" vertical="center" textRotation="90" wrapText="1"/>
    </xf>
    <xf numFmtId="0" fontId="19" fillId="3" borderId="14" xfId="4" applyFont="1" applyFill="1" applyBorder="1" applyAlignment="1">
      <alignment horizontal="center" vertical="center" wrapText="1"/>
    </xf>
    <xf numFmtId="0" fontId="19" fillId="3" borderId="14" xfId="4" applyFont="1" applyFill="1" applyBorder="1" applyAlignment="1">
      <alignment horizontal="center" vertical="center" textRotation="90" wrapText="1"/>
    </xf>
    <xf numFmtId="0" fontId="20" fillId="11" borderId="14" xfId="4" applyFont="1" applyFill="1" applyBorder="1" applyAlignment="1">
      <alignment horizontal="center" vertical="center" textRotation="90" wrapText="1"/>
    </xf>
    <xf numFmtId="0" fontId="19" fillId="3" borderId="56" xfId="4" applyFont="1" applyFill="1" applyBorder="1" applyAlignment="1">
      <alignment horizontal="center" vertical="center" textRotation="90" wrapText="1"/>
    </xf>
    <xf numFmtId="0" fontId="13" fillId="0" borderId="59" xfId="4" applyFont="1" applyFill="1" applyBorder="1" applyAlignment="1">
      <alignment horizontal="center"/>
    </xf>
    <xf numFmtId="0" fontId="13" fillId="0" borderId="13" xfId="15" applyFont="1" applyFill="1" applyBorder="1" applyAlignment="1">
      <alignment horizontal="left" vertical="center" wrapText="1"/>
    </xf>
    <xf numFmtId="44" fontId="13" fillId="0" borderId="60" xfId="4" applyNumberFormat="1" applyFont="1" applyFill="1" applyBorder="1" applyAlignment="1">
      <alignment horizontal="center"/>
    </xf>
    <xf numFmtId="167" fontId="11" fillId="13" borderId="19" xfId="6" applyFont="1" applyFill="1" applyBorder="1" applyAlignment="1" applyProtection="1">
      <alignment horizontal="center" vertical="center"/>
    </xf>
    <xf numFmtId="0" fontId="16" fillId="0" borderId="51" xfId="0" applyFont="1" applyBorder="1" applyAlignment="1">
      <alignment horizontal="center" vertical="center" wrapText="1"/>
    </xf>
    <xf numFmtId="44" fontId="16" fillId="0" borderId="20" xfId="14" applyFont="1" applyBorder="1" applyAlignment="1">
      <alignment horizontal="center" vertical="top" wrapText="1"/>
    </xf>
    <xf numFmtId="0" fontId="2" fillId="10" borderId="0" xfId="4" applyFont="1" applyFill="1" applyBorder="1" applyAlignment="1">
      <alignment horizontal="center"/>
    </xf>
    <xf numFmtId="44" fontId="5" fillId="0" borderId="0" xfId="1" applyNumberFormat="1" applyFont="1" applyFill="1" applyBorder="1"/>
    <xf numFmtId="10" fontId="1" fillId="8" borderId="3" xfId="1" applyNumberFormat="1" applyFont="1" applyFill="1" applyBorder="1" applyAlignment="1">
      <alignment horizontal="center"/>
    </xf>
    <xf numFmtId="8" fontId="1" fillId="16" borderId="5" xfId="3" applyNumberFormat="1" applyFont="1" applyFill="1" applyBorder="1" applyAlignment="1" applyProtection="1">
      <alignment horizontal="center" vertical="center"/>
    </xf>
    <xf numFmtId="164" fontId="1" fillId="16" borderId="5" xfId="2" applyFont="1" applyFill="1" applyBorder="1" applyAlignment="1" applyProtection="1"/>
    <xf numFmtId="164" fontId="1" fillId="17" borderId="5" xfId="2" applyFont="1" applyFill="1" applyBorder="1" applyAlignment="1" applyProtection="1">
      <alignment horizontal="center" vertical="center"/>
    </xf>
    <xf numFmtId="10" fontId="1" fillId="8" borderId="38" xfId="1" applyNumberFormat="1" applyFont="1" applyFill="1" applyBorder="1"/>
    <xf numFmtId="164" fontId="4" fillId="8" borderId="38" xfId="1" applyNumberFormat="1" applyFont="1" applyFill="1" applyBorder="1"/>
    <xf numFmtId="0" fontId="4" fillId="8" borderId="38" xfId="1" applyFont="1" applyFill="1" applyBorder="1" applyAlignment="1">
      <alignment horizontal="right" wrapText="1"/>
    </xf>
    <xf numFmtId="10" fontId="1" fillId="8" borderId="3" xfId="1" applyNumberFormat="1" applyFont="1" applyFill="1" applyBorder="1" applyAlignment="1">
      <alignment vertical="center"/>
    </xf>
    <xf numFmtId="0" fontId="4" fillId="18" borderId="8" xfId="1" applyFont="1" applyFill="1" applyBorder="1" applyAlignment="1">
      <alignment wrapText="1"/>
    </xf>
    <xf numFmtId="10" fontId="1" fillId="18" borderId="7" xfId="1" applyNumberFormat="1" applyFont="1" applyFill="1" applyBorder="1"/>
    <xf numFmtId="164" fontId="4" fillId="18" borderId="7" xfId="1" applyNumberFormat="1" applyFont="1" applyFill="1" applyBorder="1"/>
    <xf numFmtId="10" fontId="1" fillId="19" borderId="5" xfId="3" applyNumberFormat="1" applyFont="1" applyFill="1" applyBorder="1" applyAlignment="1" applyProtection="1">
      <alignment horizontal="center" vertical="center"/>
    </xf>
    <xf numFmtId="0" fontId="0" fillId="0" borderId="38" xfId="0" applyFill="1" applyBorder="1" applyAlignment="1">
      <alignment horizontal="left" vertical="center" wrapText="1"/>
    </xf>
    <xf numFmtId="0" fontId="1" fillId="0" borderId="38" xfId="9" applyFont="1" applyBorder="1" applyAlignment="1">
      <alignment horizontal="center"/>
    </xf>
    <xf numFmtId="0" fontId="1" fillId="0" borderId="38" xfId="9" applyFont="1" applyBorder="1" applyAlignment="1">
      <alignment horizontal="center" vertical="center"/>
    </xf>
    <xf numFmtId="167" fontId="1" fillId="0" borderId="38" xfId="10" applyFont="1" applyFill="1" applyBorder="1" applyAlignment="1" applyProtection="1">
      <alignment horizontal="center" vertical="center"/>
    </xf>
    <xf numFmtId="167" fontId="4" fillId="8" borderId="38" xfId="9" applyNumberFormat="1" applyFont="1" applyFill="1" applyBorder="1" applyAlignment="1">
      <alignment horizontal="center" vertical="center"/>
    </xf>
    <xf numFmtId="49" fontId="22" fillId="14" borderId="38" xfId="16" applyNumberFormat="1" applyFont="1" applyFill="1" applyBorder="1" applyAlignment="1">
      <alignment horizontal="justify" vertical="center" wrapText="1"/>
    </xf>
    <xf numFmtId="169" fontId="1" fillId="0" borderId="38" xfId="9" applyNumberFormat="1" applyFont="1" applyBorder="1" applyAlignment="1">
      <alignment horizontal="center" vertical="center"/>
    </xf>
    <xf numFmtId="0" fontId="0" fillId="0" borderId="38" xfId="9" applyFont="1" applyBorder="1" applyAlignment="1">
      <alignment horizontal="left" wrapText="1"/>
    </xf>
    <xf numFmtId="0" fontId="1" fillId="14" borderId="38" xfId="9" applyFont="1" applyFill="1" applyBorder="1" applyAlignment="1">
      <alignment horizontal="center" vertical="center"/>
    </xf>
    <xf numFmtId="172" fontId="1" fillId="19" borderId="5" xfId="3" applyNumberFormat="1" applyFont="1" applyFill="1" applyBorder="1" applyAlignment="1" applyProtection="1"/>
    <xf numFmtId="10" fontId="1" fillId="19" borderId="5" xfId="3" applyNumberFormat="1" applyFont="1" applyFill="1" applyBorder="1" applyAlignment="1" applyProtection="1"/>
    <xf numFmtId="0" fontId="2" fillId="10" borderId="0" xfId="4" applyFont="1" applyFill="1" applyBorder="1" applyAlignment="1">
      <alignment horizontal="center"/>
    </xf>
    <xf numFmtId="0" fontId="23" fillId="0" borderId="13" xfId="15" applyFont="1" applyFill="1" applyBorder="1" applyAlignment="1">
      <alignment horizontal="left" vertical="center" wrapText="1"/>
    </xf>
    <xf numFmtId="0" fontId="23" fillId="0" borderId="13" xfId="4" applyFont="1" applyFill="1" applyBorder="1" applyAlignment="1">
      <alignment horizontal="center"/>
    </xf>
    <xf numFmtId="171" fontId="23" fillId="0" borderId="13" xfId="4" applyNumberFormat="1" applyFont="1" applyFill="1" applyBorder="1" applyAlignment="1">
      <alignment horizontal="center"/>
    </xf>
    <xf numFmtId="44" fontId="23" fillId="0" borderId="13" xfId="4" applyNumberFormat="1" applyFont="1" applyFill="1" applyBorder="1" applyAlignment="1">
      <alignment horizontal="center"/>
    </xf>
    <xf numFmtId="0" fontId="23" fillId="0" borderId="59" xfId="4" applyFont="1" applyFill="1" applyBorder="1" applyAlignment="1">
      <alignment horizontal="center"/>
    </xf>
    <xf numFmtId="167" fontId="23" fillId="0" borderId="16" xfId="6" applyFont="1" applyBorder="1"/>
    <xf numFmtId="0" fontId="12" fillId="0" borderId="16" xfId="4" applyFont="1" applyFill="1" applyBorder="1" applyAlignment="1">
      <alignment wrapText="1"/>
    </xf>
    <xf numFmtId="167" fontId="25" fillId="0" borderId="20" xfId="4" applyNumberFormat="1" applyFont="1" applyBorder="1"/>
    <xf numFmtId="167" fontId="11" fillId="13" borderId="23" xfId="6" applyFont="1" applyFill="1" applyBorder="1" applyAlignment="1" applyProtection="1"/>
    <xf numFmtId="0" fontId="5" fillId="20" borderId="0" xfId="1" applyFont="1" applyFill="1" applyBorder="1"/>
    <xf numFmtId="8" fontId="1" fillId="17" borderId="5" xfId="3" applyNumberFormat="1" applyFont="1" applyFill="1" applyBorder="1" applyAlignment="1" applyProtection="1">
      <alignment horizontal="center" vertical="center"/>
    </xf>
    <xf numFmtId="8" fontId="16" fillId="0" borderId="20" xfId="14" applyNumberFormat="1" applyFont="1" applyBorder="1" applyAlignment="1">
      <alignment horizontal="center" vertical="top" wrapText="1"/>
    </xf>
    <xf numFmtId="0" fontId="26" fillId="14" borderId="51" xfId="0" applyFont="1" applyFill="1" applyBorder="1" applyAlignment="1">
      <alignment horizontal="center" vertical="top" wrapText="1"/>
    </xf>
    <xf numFmtId="0" fontId="4" fillId="21" borderId="38" xfId="1" applyFont="1" applyFill="1" applyBorder="1" applyAlignment="1">
      <alignment horizontal="right" wrapText="1"/>
    </xf>
    <xf numFmtId="10" fontId="1" fillId="21" borderId="38" xfId="1" applyNumberFormat="1" applyFont="1" applyFill="1" applyBorder="1"/>
    <xf numFmtId="164" fontId="4" fillId="21" borderId="38" xfId="1" applyNumberFormat="1" applyFont="1" applyFill="1" applyBorder="1"/>
    <xf numFmtId="44" fontId="0" fillId="0" borderId="0" xfId="0" applyNumberFormat="1"/>
    <xf numFmtId="0" fontId="13" fillId="0" borderId="22" xfId="4" applyFont="1" applyFill="1" applyBorder="1" applyAlignment="1">
      <alignment horizontal="center"/>
    </xf>
    <xf numFmtId="0" fontId="13" fillId="0" borderId="0" xfId="15" applyFont="1" applyFill="1" applyBorder="1" applyAlignment="1">
      <alignment horizontal="left" vertical="center" wrapText="1"/>
    </xf>
    <xf numFmtId="44" fontId="4" fillId="8" borderId="29" xfId="1" applyNumberFormat="1" applyFont="1" applyFill="1" applyBorder="1" applyAlignment="1"/>
    <xf numFmtId="44" fontId="4" fillId="8" borderId="28" xfId="1" applyNumberFormat="1" applyFont="1" applyFill="1" applyBorder="1" applyAlignment="1"/>
    <xf numFmtId="44" fontId="4" fillId="4" borderId="17" xfId="1" applyNumberFormat="1" applyFont="1" applyFill="1" applyBorder="1" applyAlignment="1"/>
    <xf numFmtId="0" fontId="4" fillId="4" borderId="19" xfId="1" applyFont="1" applyFill="1" applyBorder="1" applyAlignment="1"/>
    <xf numFmtId="0" fontId="0" fillId="0" borderId="0" xfId="0" applyAlignment="1">
      <alignment horizontal="center" vertical="center"/>
    </xf>
    <xf numFmtId="0" fontId="27" fillId="0" borderId="0" xfId="0" applyFont="1" applyAlignment="1">
      <alignment horizontal="center" vertical="center"/>
    </xf>
    <xf numFmtId="44" fontId="27" fillId="0" borderId="0" xfId="0" applyNumberFormat="1" applyFont="1"/>
    <xf numFmtId="0" fontId="23" fillId="0" borderId="0" xfId="15" applyFont="1" applyFill="1" applyBorder="1" applyAlignment="1">
      <alignment horizontal="left" vertical="center" wrapText="1"/>
    </xf>
    <xf numFmtId="0" fontId="23" fillId="0" borderId="0" xfId="4" applyFont="1" applyFill="1" applyBorder="1" applyAlignment="1">
      <alignment horizontal="center"/>
    </xf>
    <xf numFmtId="171" fontId="23" fillId="0" borderId="0" xfId="4" applyNumberFormat="1" applyFont="1" applyFill="1" applyBorder="1" applyAlignment="1">
      <alignment horizontal="center"/>
    </xf>
    <xf numFmtId="44" fontId="23" fillId="0" borderId="0" xfId="4" applyNumberFormat="1" applyFont="1" applyFill="1" applyBorder="1" applyAlignment="1">
      <alignment horizontal="center"/>
    </xf>
    <xf numFmtId="44" fontId="13" fillId="0" borderId="0" xfId="4" applyNumberFormat="1" applyFont="1" applyFill="1" applyBorder="1" applyAlignment="1">
      <alignment horizontal="center"/>
    </xf>
    <xf numFmtId="44" fontId="1" fillId="0" borderId="0" xfId="4" applyNumberFormat="1" applyFont="1" applyBorder="1"/>
    <xf numFmtId="167" fontId="11" fillId="13" borderId="18" xfId="6" applyFont="1" applyFill="1" applyBorder="1" applyAlignment="1" applyProtection="1">
      <alignment horizontal="center" vertical="center"/>
    </xf>
    <xf numFmtId="167" fontId="28" fillId="13" borderId="71" xfId="6" applyFont="1" applyFill="1" applyBorder="1" applyAlignment="1" applyProtection="1">
      <alignment horizontal="center" vertical="center"/>
    </xf>
    <xf numFmtId="167" fontId="28" fillId="13" borderId="65" xfId="6" applyFont="1" applyFill="1" applyBorder="1" applyAlignment="1" applyProtection="1">
      <alignment horizontal="center" vertical="center"/>
    </xf>
    <xf numFmtId="167" fontId="28" fillId="16" borderId="72" xfId="6" applyFont="1" applyFill="1" applyBorder="1" applyAlignment="1" applyProtection="1">
      <alignment horizontal="center" vertical="center"/>
    </xf>
    <xf numFmtId="167" fontId="28" fillId="13" borderId="66" xfId="6" applyFont="1" applyFill="1" applyBorder="1" applyAlignment="1" applyProtection="1">
      <alignment horizontal="center" vertical="center"/>
    </xf>
    <xf numFmtId="167" fontId="28" fillId="13" borderId="38" xfId="6" applyFont="1" applyFill="1" applyBorder="1" applyAlignment="1" applyProtection="1">
      <alignment horizontal="center" vertical="center"/>
    </xf>
    <xf numFmtId="167" fontId="28" fillId="16" borderId="67" xfId="6" applyFont="1" applyFill="1" applyBorder="1" applyAlignment="1" applyProtection="1">
      <alignment horizontal="center" vertical="center"/>
    </xf>
    <xf numFmtId="167" fontId="28" fillId="13" borderId="68" xfId="6" applyFont="1" applyFill="1" applyBorder="1" applyAlignment="1" applyProtection="1">
      <alignment horizontal="center" vertical="center"/>
    </xf>
    <xf numFmtId="167" fontId="28" fillId="13" borderId="69" xfId="6" applyFont="1" applyFill="1" applyBorder="1" applyAlignment="1" applyProtection="1">
      <alignment horizontal="center" vertical="center"/>
    </xf>
    <xf numFmtId="167" fontId="28" fillId="16" borderId="70" xfId="6" applyFont="1" applyFill="1" applyBorder="1" applyAlignment="1" applyProtection="1">
      <alignment horizontal="center" vertical="center"/>
    </xf>
    <xf numFmtId="0" fontId="25" fillId="0" borderId="73" xfId="4" applyFont="1" applyBorder="1" applyAlignment="1">
      <alignment horizontal="center"/>
    </xf>
    <xf numFmtId="0" fontId="25" fillId="0" borderId="74" xfId="4" applyFont="1" applyBorder="1" applyAlignment="1">
      <alignment horizontal="center"/>
    </xf>
    <xf numFmtId="0" fontId="29" fillId="0" borderId="75" xfId="4" applyFont="1" applyBorder="1" applyAlignment="1">
      <alignment horizontal="center"/>
    </xf>
    <xf numFmtId="44" fontId="13" fillId="0" borderId="76" xfId="4" applyNumberFormat="1" applyFont="1" applyFill="1" applyBorder="1" applyAlignment="1">
      <alignment horizontal="center"/>
    </xf>
    <xf numFmtId="0" fontId="25" fillId="0" borderId="38" xfId="4" applyFont="1" applyBorder="1" applyAlignment="1">
      <alignment horizontal="center"/>
    </xf>
    <xf numFmtId="2" fontId="12" fillId="0" borderId="38" xfId="4" applyNumberFormat="1" applyFont="1" applyBorder="1"/>
    <xf numFmtId="44" fontId="12" fillId="0" borderId="38" xfId="4" applyNumberFormat="1" applyFont="1" applyBorder="1"/>
    <xf numFmtId="44" fontId="25" fillId="0" borderId="38" xfId="4" applyNumberFormat="1" applyFont="1" applyBorder="1"/>
    <xf numFmtId="172" fontId="1" fillId="0" borderId="0" xfId="4" applyNumberFormat="1" applyFont="1"/>
    <xf numFmtId="172" fontId="1" fillId="0" borderId="0" xfId="4" applyNumberFormat="1"/>
    <xf numFmtId="8" fontId="27" fillId="0" borderId="0" xfId="0" applyNumberFormat="1" applyFont="1"/>
    <xf numFmtId="4" fontId="0" fillId="0" borderId="0" xfId="0" applyNumberFormat="1"/>
    <xf numFmtId="8" fontId="0" fillId="0" borderId="0" xfId="0" applyNumberFormat="1" applyFont="1"/>
    <xf numFmtId="10" fontId="1" fillId="19" borderId="4" xfId="3" applyNumberFormat="1" applyFont="1" applyFill="1" applyBorder="1" applyAlignment="1" applyProtection="1">
      <alignment horizontal="center" vertical="center"/>
    </xf>
    <xf numFmtId="10" fontId="1" fillId="19" borderId="4" xfId="13" applyNumberFormat="1" applyFont="1" applyFill="1" applyBorder="1" applyAlignment="1" applyProtection="1">
      <alignment horizontal="center" vertical="center"/>
    </xf>
    <xf numFmtId="164" fontId="4" fillId="7" borderId="5" xfId="2" applyFont="1" applyFill="1" applyBorder="1" applyAlignment="1" applyProtection="1">
      <alignment horizontal="center"/>
    </xf>
    <xf numFmtId="164" fontId="4" fillId="8" borderId="7" xfId="1" applyNumberFormat="1" applyFont="1" applyFill="1" applyBorder="1"/>
    <xf numFmtId="164" fontId="1" fillId="5" borderId="77" xfId="2" applyFont="1" applyFill="1" applyBorder="1" applyAlignment="1" applyProtection="1">
      <alignment vertical="center"/>
    </xf>
    <xf numFmtId="164" fontId="1" fillId="5" borderId="78" xfId="2" applyFont="1" applyFill="1" applyBorder="1" applyAlignment="1" applyProtection="1">
      <alignment vertical="center"/>
    </xf>
    <xf numFmtId="164" fontId="1" fillId="5" borderId="79" xfId="2" applyFont="1" applyFill="1" applyBorder="1" applyAlignment="1" applyProtection="1">
      <alignment vertical="center"/>
    </xf>
    <xf numFmtId="164" fontId="1" fillId="5" borderId="32" xfId="2" applyFont="1" applyFill="1" applyBorder="1" applyAlignment="1" applyProtection="1">
      <alignment vertical="center"/>
    </xf>
    <xf numFmtId="164" fontId="1" fillId="5" borderId="22" xfId="2" applyFont="1" applyFill="1" applyBorder="1" applyAlignment="1" applyProtection="1">
      <alignment vertical="center"/>
    </xf>
    <xf numFmtId="164" fontId="1" fillId="5" borderId="23" xfId="2" applyFont="1" applyFill="1" applyBorder="1" applyAlignment="1" applyProtection="1">
      <alignment vertical="center"/>
    </xf>
    <xf numFmtId="0" fontId="4" fillId="7" borderId="23" xfId="1" applyFont="1" applyFill="1" applyBorder="1" applyAlignment="1">
      <alignment wrapText="1"/>
    </xf>
    <xf numFmtId="0" fontId="1" fillId="0" borderId="80" xfId="4" applyFont="1" applyBorder="1" applyAlignment="1">
      <alignment vertical="center" wrapText="1"/>
    </xf>
    <xf numFmtId="0" fontId="9" fillId="5" borderId="81" xfId="1" applyFont="1" applyFill="1" applyBorder="1" applyAlignment="1">
      <alignment horizontal="left" vertical="center" wrapText="1"/>
    </xf>
    <xf numFmtId="0" fontId="1" fillId="0" borderId="81" xfId="4" applyFont="1" applyBorder="1" applyAlignment="1">
      <alignment vertical="center" wrapText="1"/>
    </xf>
    <xf numFmtId="0" fontId="1" fillId="0" borderId="82" xfId="4" applyFont="1" applyBorder="1" applyAlignment="1">
      <alignment horizontal="justify" vertical="center" wrapText="1"/>
    </xf>
    <xf numFmtId="0" fontId="1" fillId="0" borderId="83" xfId="4" applyFont="1" applyBorder="1" applyAlignment="1">
      <alignment horizontal="justify" vertical="center" wrapText="1"/>
    </xf>
    <xf numFmtId="164" fontId="4" fillId="7" borderId="20" xfId="2" applyFont="1" applyFill="1" applyBorder="1" applyAlignment="1" applyProtection="1">
      <alignment horizontal="center"/>
    </xf>
    <xf numFmtId="0" fontId="1" fillId="5" borderId="84" xfId="5" applyFont="1" applyFill="1" applyBorder="1" applyAlignment="1">
      <alignment horizontal="center" vertical="center"/>
    </xf>
    <xf numFmtId="0" fontId="1" fillId="5" borderId="85" xfId="5" applyFont="1" applyFill="1" applyBorder="1" applyAlignment="1">
      <alignment horizontal="center" vertical="center" wrapText="1"/>
    </xf>
    <xf numFmtId="0" fontId="1" fillId="5" borderId="85" xfId="1" applyFont="1" applyFill="1" applyBorder="1" applyAlignment="1">
      <alignment horizontal="center" vertical="center"/>
    </xf>
    <xf numFmtId="0" fontId="1" fillId="5" borderId="86" xfId="1" applyFont="1" applyFill="1" applyBorder="1" applyAlignment="1">
      <alignment horizontal="center" vertical="center"/>
    </xf>
    <xf numFmtId="0" fontId="1" fillId="5" borderId="64" xfId="1" applyFont="1" applyFill="1" applyBorder="1" applyAlignment="1">
      <alignment horizontal="center" vertical="center"/>
    </xf>
    <xf numFmtId="164" fontId="4" fillId="7" borderId="17" xfId="2" applyFont="1" applyFill="1" applyBorder="1" applyAlignment="1" applyProtection="1">
      <alignment horizontal="center"/>
    </xf>
    <xf numFmtId="166" fontId="4" fillId="5" borderId="80" xfId="1" applyNumberFormat="1" applyFont="1" applyFill="1" applyBorder="1" applyAlignment="1">
      <alignment horizontal="center" vertical="center"/>
    </xf>
    <xf numFmtId="166" fontId="4" fillId="5" borderId="81" xfId="1" applyNumberFormat="1" applyFont="1" applyFill="1" applyBorder="1" applyAlignment="1">
      <alignment horizontal="center" vertical="center"/>
    </xf>
    <xf numFmtId="166" fontId="4" fillId="5" borderId="87" xfId="1" applyNumberFormat="1" applyFont="1" applyFill="1" applyBorder="1" applyAlignment="1">
      <alignment horizontal="center" vertical="center"/>
    </xf>
    <xf numFmtId="166" fontId="4" fillId="5" borderId="0" xfId="1" applyNumberFormat="1" applyFont="1" applyFill="1" applyBorder="1" applyAlignment="1">
      <alignment horizontal="center" vertical="center"/>
    </xf>
    <xf numFmtId="164" fontId="4" fillId="7" borderId="20" xfId="2" applyFont="1" applyFill="1" applyBorder="1" applyAlignment="1" applyProtection="1">
      <alignment horizontal="center" wrapText="1"/>
    </xf>
    <xf numFmtId="39" fontId="4" fillId="5" borderId="84" xfId="1" applyNumberFormat="1" applyFont="1" applyFill="1" applyBorder="1" applyAlignment="1">
      <alignment vertical="center"/>
    </xf>
    <xf numFmtId="39" fontId="4" fillId="5" borderId="85" xfId="1" applyNumberFormat="1" applyFont="1" applyFill="1" applyBorder="1" applyAlignment="1">
      <alignment vertical="center"/>
    </xf>
    <xf numFmtId="39" fontId="4" fillId="5" borderId="86" xfId="1" applyNumberFormat="1" applyFont="1" applyFill="1" applyBorder="1" applyAlignment="1">
      <alignment vertical="center"/>
    </xf>
    <xf numFmtId="39" fontId="4" fillId="16" borderId="64" xfId="1" applyNumberFormat="1" applyFont="1" applyFill="1" applyBorder="1" applyAlignment="1">
      <alignment vertical="center"/>
    </xf>
    <xf numFmtId="164" fontId="4" fillId="7" borderId="20" xfId="2" applyFont="1" applyFill="1" applyBorder="1" applyAlignment="1" applyProtection="1">
      <alignment wrapText="1"/>
    </xf>
    <xf numFmtId="164" fontId="4" fillId="7" borderId="18" xfId="2" applyFont="1" applyFill="1" applyBorder="1" applyAlignment="1" applyProtection="1">
      <alignment horizontal="center"/>
    </xf>
    <xf numFmtId="39" fontId="4" fillId="5" borderId="88" xfId="1" applyNumberFormat="1" applyFont="1" applyFill="1" applyBorder="1" applyAlignment="1">
      <alignment horizontal="center" vertical="center"/>
    </xf>
    <xf numFmtId="39" fontId="4" fillId="0" borderId="89" xfId="1" applyNumberFormat="1" applyFont="1" applyBorder="1" applyAlignment="1">
      <alignment horizontal="center"/>
    </xf>
    <xf numFmtId="39" fontId="4" fillId="5" borderId="84" xfId="1" applyNumberFormat="1" applyFont="1" applyFill="1" applyBorder="1" applyAlignment="1">
      <alignment horizontal="center" vertical="center"/>
    </xf>
    <xf numFmtId="0" fontId="1" fillId="0" borderId="78" xfId="1" applyFont="1" applyBorder="1"/>
    <xf numFmtId="39" fontId="4" fillId="0" borderId="90" xfId="1" applyNumberFormat="1" applyFont="1" applyBorder="1" applyAlignment="1">
      <alignment horizontal="center"/>
    </xf>
    <xf numFmtId="39" fontId="4" fillId="0" borderId="64" xfId="1" applyNumberFormat="1" applyFont="1" applyBorder="1" applyAlignment="1">
      <alignment horizontal="center"/>
    </xf>
    <xf numFmtId="0" fontId="15" fillId="0" borderId="48" xfId="0" applyFont="1" applyBorder="1" applyAlignment="1">
      <alignment horizontal="center" wrapText="1"/>
    </xf>
    <xf numFmtId="0" fontId="15" fillId="0" borderId="50" xfId="0" applyFont="1" applyBorder="1" applyAlignment="1">
      <alignment horizontal="center" wrapText="1"/>
    </xf>
    <xf numFmtId="0" fontId="15" fillId="0" borderId="63" xfId="0" applyFont="1" applyBorder="1" applyAlignment="1">
      <alignment horizontal="center" wrapText="1"/>
    </xf>
    <xf numFmtId="0" fontId="15" fillId="0" borderId="64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15" borderId="61" xfId="0" applyFont="1" applyFill="1" applyBorder="1" applyAlignment="1">
      <alignment horizontal="center" vertical="center" wrapText="1"/>
    </xf>
    <xf numFmtId="0" fontId="17" fillId="15" borderId="62" xfId="0" applyFont="1" applyFill="1" applyBorder="1" applyAlignment="1">
      <alignment horizontal="center" vertical="center" wrapText="1"/>
    </xf>
    <xf numFmtId="0" fontId="4" fillId="8" borderId="37" xfId="1" applyFont="1" applyFill="1" applyBorder="1" applyAlignment="1">
      <alignment horizontal="center" wrapText="1"/>
    </xf>
    <xf numFmtId="0" fontId="4" fillId="8" borderId="27" xfId="1" applyFont="1" applyFill="1" applyBorder="1" applyAlignment="1">
      <alignment horizontal="center" wrapText="1"/>
    </xf>
    <xf numFmtId="0" fontId="4" fillId="8" borderId="28" xfId="1" applyFont="1" applyFill="1" applyBorder="1" applyAlignment="1">
      <alignment horizontal="center" wrapText="1"/>
    </xf>
    <xf numFmtId="0" fontId="4" fillId="4" borderId="17" xfId="1" applyFont="1" applyFill="1" applyBorder="1" applyAlignment="1">
      <alignment horizontal="center"/>
    </xf>
    <xf numFmtId="0" fontId="4" fillId="4" borderId="18" xfId="1" applyFont="1" applyFill="1" applyBorder="1" applyAlignment="1">
      <alignment horizontal="center"/>
    </xf>
    <xf numFmtId="0" fontId="9" fillId="5" borderId="23" xfId="1" applyFont="1" applyFill="1" applyBorder="1" applyAlignment="1">
      <alignment horizontal="left" wrapText="1"/>
    </xf>
    <xf numFmtId="0" fontId="9" fillId="5" borderId="25" xfId="1" applyFont="1" applyFill="1" applyBorder="1" applyAlignment="1">
      <alignment horizontal="left" wrapText="1"/>
    </xf>
    <xf numFmtId="0" fontId="4" fillId="8" borderId="35" xfId="1" applyFont="1" applyFill="1" applyBorder="1" applyAlignment="1">
      <alignment horizontal="left" wrapText="1"/>
    </xf>
    <xf numFmtId="0" fontId="4" fillId="8" borderId="36" xfId="1" applyFont="1" applyFill="1" applyBorder="1" applyAlignment="1">
      <alignment horizontal="left" wrapText="1"/>
    </xf>
    <xf numFmtId="0" fontId="4" fillId="8" borderId="17" xfId="1" applyFont="1" applyFill="1" applyBorder="1" applyAlignment="1">
      <alignment horizontal="left" wrapText="1"/>
    </xf>
    <xf numFmtId="0" fontId="4" fillId="8" borderId="19" xfId="1" applyFont="1" applyFill="1" applyBorder="1" applyAlignment="1">
      <alignment horizontal="left" wrapText="1"/>
    </xf>
    <xf numFmtId="0" fontId="4" fillId="6" borderId="17" xfId="1" applyFont="1" applyFill="1" applyBorder="1" applyAlignment="1">
      <alignment horizontal="center" wrapText="1"/>
    </xf>
    <xf numFmtId="0" fontId="4" fillId="6" borderId="18" xfId="1" applyFont="1" applyFill="1" applyBorder="1" applyAlignment="1">
      <alignment horizontal="center" wrapText="1"/>
    </xf>
    <xf numFmtId="0" fontId="4" fillId="6" borderId="19" xfId="1" applyFont="1" applyFill="1" applyBorder="1" applyAlignment="1">
      <alignment horizontal="center" wrapText="1"/>
    </xf>
    <xf numFmtId="0" fontId="4" fillId="9" borderId="22" xfId="1" applyFont="1" applyFill="1" applyBorder="1" applyAlignment="1">
      <alignment horizontal="center" wrapText="1"/>
    </xf>
    <xf numFmtId="0" fontId="4" fillId="9" borderId="0" xfId="1" applyFont="1" applyFill="1" applyBorder="1" applyAlignment="1">
      <alignment horizontal="center" wrapText="1"/>
    </xf>
    <xf numFmtId="0" fontId="4" fillId="2" borderId="24" xfId="1" applyFont="1" applyFill="1" applyBorder="1" applyAlignment="1">
      <alignment horizontal="center" wrapText="1"/>
    </xf>
    <xf numFmtId="0" fontId="9" fillId="5" borderId="22" xfId="1" applyFont="1" applyFill="1" applyBorder="1" applyAlignment="1">
      <alignment horizontal="left" wrapText="1"/>
    </xf>
    <xf numFmtId="0" fontId="9" fillId="5" borderId="34" xfId="1" applyFont="1" applyFill="1" applyBorder="1" applyAlignment="1">
      <alignment horizontal="left" wrapText="1"/>
    </xf>
    <xf numFmtId="0" fontId="1" fillId="5" borderId="22" xfId="1" applyFont="1" applyFill="1" applyBorder="1" applyAlignment="1">
      <alignment horizontal="left" vertical="center" wrapText="1"/>
    </xf>
    <xf numFmtId="0" fontId="1" fillId="5" borderId="30" xfId="1" applyFont="1" applyFill="1" applyBorder="1" applyAlignment="1">
      <alignment horizontal="left" vertical="center" wrapText="1"/>
    </xf>
    <xf numFmtId="0" fontId="1" fillId="5" borderId="23" xfId="1" applyFont="1" applyFill="1" applyBorder="1" applyAlignment="1">
      <alignment horizontal="left" wrapText="1"/>
    </xf>
    <xf numFmtId="0" fontId="1" fillId="5" borderId="43" xfId="1" applyFont="1" applyFill="1" applyBorder="1" applyAlignment="1">
      <alignment horizontal="left" wrapText="1"/>
    </xf>
    <xf numFmtId="0" fontId="4" fillId="6" borderId="17" xfId="1" applyFont="1" applyFill="1" applyBorder="1" applyAlignment="1">
      <alignment horizontal="left" vertical="center" wrapText="1"/>
    </xf>
    <xf numFmtId="0" fontId="4" fillId="6" borderId="18" xfId="1" applyFont="1" applyFill="1" applyBorder="1" applyAlignment="1">
      <alignment horizontal="left" vertical="center" wrapText="1"/>
    </xf>
    <xf numFmtId="0" fontId="4" fillId="6" borderId="19" xfId="1" applyFont="1" applyFill="1" applyBorder="1" applyAlignment="1">
      <alignment horizontal="left" vertical="center" wrapText="1"/>
    </xf>
    <xf numFmtId="0" fontId="1" fillId="0" borderId="9" xfId="4" applyFont="1" applyBorder="1" applyAlignment="1">
      <alignment horizontal="left"/>
    </xf>
    <xf numFmtId="0" fontId="1" fillId="0" borderId="0" xfId="4" applyFont="1" applyAlignment="1">
      <alignment horizontal="left"/>
    </xf>
    <xf numFmtId="0" fontId="1" fillId="0" borderId="0" xfId="4" applyFont="1" applyAlignment="1">
      <alignment horizontal="center"/>
    </xf>
    <xf numFmtId="0" fontId="4" fillId="7" borderId="17" xfId="1" applyFont="1" applyFill="1" applyBorder="1" applyAlignment="1">
      <alignment horizontal="center" vertical="center" wrapText="1"/>
    </xf>
    <xf numFmtId="0" fontId="4" fillId="7" borderId="29" xfId="1" applyFont="1" applyFill="1" applyBorder="1" applyAlignment="1">
      <alignment horizontal="center" vertical="center" wrapText="1"/>
    </xf>
    <xf numFmtId="0" fontId="9" fillId="5" borderId="32" xfId="1" applyFont="1" applyFill="1" applyBorder="1" applyAlignment="1">
      <alignment horizontal="left" wrapText="1"/>
    </xf>
    <xf numFmtId="0" fontId="9" fillId="5" borderId="33" xfId="1" applyFont="1" applyFill="1" applyBorder="1" applyAlignment="1">
      <alignment horizontal="left" wrapText="1"/>
    </xf>
    <xf numFmtId="0" fontId="1" fillId="5" borderId="22" xfId="1" applyFont="1" applyFill="1" applyBorder="1" applyAlignment="1">
      <alignment horizontal="left" wrapText="1"/>
    </xf>
    <xf numFmtId="0" fontId="1" fillId="5" borderId="30" xfId="1" applyFont="1" applyFill="1" applyBorder="1" applyAlignment="1">
      <alignment horizontal="left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4" fillId="7" borderId="17" xfId="1" applyFont="1" applyFill="1" applyBorder="1" applyAlignment="1">
      <alignment horizontal="center" wrapText="1"/>
    </xf>
    <xf numFmtId="0" fontId="4" fillId="7" borderId="18" xfId="1" applyFont="1" applyFill="1" applyBorder="1" applyAlignment="1">
      <alignment horizontal="center" wrapText="1"/>
    </xf>
    <xf numFmtId="0" fontId="4" fillId="7" borderId="19" xfId="1" applyFont="1" applyFill="1" applyBorder="1" applyAlignment="1">
      <alignment horizontal="center" wrapText="1"/>
    </xf>
    <xf numFmtId="0" fontId="1" fillId="5" borderId="32" xfId="1" applyFont="1" applyFill="1" applyBorder="1" applyAlignment="1">
      <alignment horizontal="left" wrapText="1"/>
    </xf>
    <xf numFmtId="0" fontId="1" fillId="5" borderId="39" xfId="1" applyFont="1" applyFill="1" applyBorder="1" applyAlignment="1">
      <alignment horizontal="left" wrapText="1"/>
    </xf>
    <xf numFmtId="0" fontId="1" fillId="5" borderId="32" xfId="1" applyFont="1" applyFill="1" applyBorder="1" applyAlignment="1">
      <alignment horizontal="left" vertical="center" wrapText="1"/>
    </xf>
    <xf numFmtId="0" fontId="1" fillId="5" borderId="39" xfId="1" applyFont="1" applyFill="1" applyBorder="1" applyAlignment="1">
      <alignment horizontal="left" vertical="center" wrapText="1"/>
    </xf>
    <xf numFmtId="167" fontId="12" fillId="0" borderId="47" xfId="6" applyFont="1" applyBorder="1" applyAlignment="1">
      <alignment horizontal="center"/>
    </xf>
    <xf numFmtId="167" fontId="12" fillId="0" borderId="34" xfId="6" applyFont="1" applyBorder="1" applyAlignment="1">
      <alignment horizontal="center"/>
    </xf>
    <xf numFmtId="0" fontId="11" fillId="10" borderId="32" xfId="11" applyFont="1" applyFill="1" applyBorder="1" applyAlignment="1">
      <alignment horizontal="center"/>
    </xf>
    <xf numFmtId="0" fontId="11" fillId="10" borderId="46" xfId="11" applyFont="1" applyFill="1" applyBorder="1" applyAlignment="1">
      <alignment horizontal="center"/>
    </xf>
    <xf numFmtId="0" fontId="11" fillId="10" borderId="33" xfId="11" applyFont="1" applyFill="1" applyBorder="1" applyAlignment="1">
      <alignment horizontal="center"/>
    </xf>
    <xf numFmtId="0" fontId="11" fillId="12" borderId="22" xfId="1" applyFont="1" applyFill="1" applyBorder="1" applyAlignment="1">
      <alignment horizontal="center"/>
    </xf>
    <xf numFmtId="0" fontId="11" fillId="12" borderId="0" xfId="1" applyFont="1" applyFill="1" applyBorder="1" applyAlignment="1">
      <alignment horizontal="center"/>
    </xf>
    <xf numFmtId="167" fontId="11" fillId="13" borderId="22" xfId="6" applyFont="1" applyFill="1" applyBorder="1" applyAlignment="1" applyProtection="1">
      <alignment horizontal="center"/>
    </xf>
    <xf numFmtId="167" fontId="11" fillId="13" borderId="34" xfId="6" applyFont="1" applyFill="1" applyBorder="1" applyAlignment="1" applyProtection="1">
      <alignment horizontal="center"/>
    </xf>
    <xf numFmtId="0" fontId="11" fillId="12" borderId="23" xfId="1" applyFont="1" applyFill="1" applyBorder="1" applyAlignment="1">
      <alignment horizontal="center"/>
    </xf>
    <xf numFmtId="0" fontId="11" fillId="12" borderId="24" xfId="1" applyFont="1" applyFill="1" applyBorder="1" applyAlignment="1">
      <alignment horizontal="center"/>
    </xf>
    <xf numFmtId="0" fontId="25" fillId="0" borderId="17" xfId="6" applyNumberFormat="1" applyFont="1" applyBorder="1" applyAlignment="1">
      <alignment horizontal="right"/>
    </xf>
    <xf numFmtId="0" fontId="25" fillId="0" borderId="18" xfId="6" applyNumberFormat="1" applyFont="1" applyBorder="1" applyAlignment="1">
      <alignment horizontal="right"/>
    </xf>
    <xf numFmtId="0" fontId="25" fillId="0" borderId="19" xfId="6" applyNumberFormat="1" applyFont="1" applyBorder="1" applyAlignment="1">
      <alignment horizontal="right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/>
    </xf>
    <xf numFmtId="0" fontId="7" fillId="0" borderId="19" xfId="6" applyNumberFormat="1" applyFont="1" applyFill="1" applyBorder="1" applyAlignment="1">
      <alignment horizontal="center" vertical="center"/>
    </xf>
    <xf numFmtId="0" fontId="11" fillId="10" borderId="1" xfId="11" applyFont="1" applyFill="1" applyBorder="1" applyAlignment="1">
      <alignment horizontal="center"/>
    </xf>
    <xf numFmtId="0" fontId="11" fillId="10" borderId="0" xfId="11" applyFont="1" applyFill="1" applyBorder="1" applyAlignment="1">
      <alignment horizontal="center"/>
    </xf>
    <xf numFmtId="0" fontId="2" fillId="10" borderId="14" xfId="4" applyFont="1" applyFill="1" applyBorder="1" applyAlignment="1">
      <alignment horizontal="center"/>
    </xf>
    <xf numFmtId="0" fontId="11" fillId="10" borderId="14" xfId="4" applyFont="1" applyFill="1" applyBorder="1" applyAlignment="1">
      <alignment horizontal="center"/>
    </xf>
    <xf numFmtId="0" fontId="1" fillId="0" borderId="38" xfId="9" applyFont="1" applyBorder="1" applyAlignment="1">
      <alignment horizontal="left"/>
    </xf>
    <xf numFmtId="0" fontId="2" fillId="10" borderId="11" xfId="7" applyFont="1" applyFill="1" applyBorder="1" applyAlignment="1">
      <alignment horizontal="center"/>
    </xf>
    <xf numFmtId="0" fontId="11" fillId="12" borderId="17" xfId="1" applyFont="1" applyFill="1" applyBorder="1" applyAlignment="1">
      <alignment horizontal="left"/>
    </xf>
    <xf numFmtId="0" fontId="11" fillId="12" borderId="18" xfId="1" applyFont="1" applyFill="1" applyBorder="1" applyAlignment="1">
      <alignment horizontal="left"/>
    </xf>
    <xf numFmtId="0" fontId="12" fillId="0" borderId="0" xfId="4" applyFont="1" applyAlignment="1">
      <alignment horizontal="left" vertical="center" wrapText="1"/>
    </xf>
    <xf numFmtId="0" fontId="19" fillId="10" borderId="52" xfId="4" applyFont="1" applyFill="1" applyBorder="1" applyAlignment="1">
      <alignment horizontal="center"/>
    </xf>
    <xf numFmtId="0" fontId="19" fillId="10" borderId="53" xfId="4" applyFont="1" applyFill="1" applyBorder="1" applyAlignment="1">
      <alignment horizontal="center"/>
    </xf>
    <xf numFmtId="0" fontId="19" fillId="10" borderId="54" xfId="4" applyFont="1" applyFill="1" applyBorder="1" applyAlignment="1">
      <alignment horizontal="center"/>
    </xf>
    <xf numFmtId="0" fontId="21" fillId="3" borderId="57" xfId="4" applyFont="1" applyFill="1" applyBorder="1" applyAlignment="1">
      <alignment horizontal="center" vertical="center" textRotation="90" wrapText="1"/>
    </xf>
    <xf numFmtId="0" fontId="21" fillId="3" borderId="15" xfId="4" applyFont="1" applyFill="1" applyBorder="1" applyAlignment="1">
      <alignment horizontal="center" vertical="center" textRotation="90" wrapText="1"/>
    </xf>
    <xf numFmtId="0" fontId="13" fillId="0" borderId="23" xfId="4" applyFont="1" applyFill="1" applyBorder="1" applyAlignment="1">
      <alignment horizontal="center"/>
    </xf>
    <xf numFmtId="0" fontId="13" fillId="0" borderId="24" xfId="4" applyFont="1" applyFill="1" applyBorder="1" applyAlignment="1">
      <alignment horizontal="center"/>
    </xf>
    <xf numFmtId="0" fontId="21" fillId="3" borderId="58" xfId="4" applyFont="1" applyFill="1" applyBorder="1" applyAlignment="1">
      <alignment horizontal="center" vertical="center" textRotation="90" wrapText="1"/>
    </xf>
  </cellXfs>
  <cellStyles count="17">
    <cellStyle name="Excel Built-in Normal" xfId="15"/>
    <cellStyle name="Hyperlink" xfId="12"/>
    <cellStyle name="Moeda" xfId="14" builtinId="4"/>
    <cellStyle name="Moeda 2" xfId="6"/>
    <cellStyle name="Moeda_Base dados Uniforme" xfId="10"/>
    <cellStyle name="Moeda_Bases de dados - TR AC Bloco K" xfId="8"/>
    <cellStyle name="Normal" xfId="0" builtinId="0"/>
    <cellStyle name="Normal 2" xfId="4"/>
    <cellStyle name="Normal 5" xfId="16"/>
    <cellStyle name="Normal_ANEXO II - Planilha Estimativa de Custos" xfId="1"/>
    <cellStyle name="Normal_ANEXO II - Planilha Estimativa de Custos_Anexo IV (serviços)" xfId="5"/>
    <cellStyle name="Normal_Base dados Uniforme" xfId="9"/>
    <cellStyle name="Normal_Bases de dados - TR AC Bloco K" xfId="7"/>
    <cellStyle name="Normal_Plan2" xfId="11"/>
    <cellStyle name="Porcentagem" xfId="13" builtinId="5"/>
    <cellStyle name="Porcentagem_ANEXO II - Planilha Estimativa de Custos" xfId="3"/>
    <cellStyle name="Separador de milhares_ANEXO II - Planilha Estimativa de Custos" xfId="2"/>
  </cellStyles>
  <dxfs count="20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B7" zoomScale="116" zoomScaleNormal="116" workbookViewId="0">
      <selection activeCell="G16" sqref="G16"/>
    </sheetView>
  </sheetViews>
  <sheetFormatPr defaultRowHeight="15" x14ac:dyDescent="0.25"/>
  <cols>
    <col min="1" max="1" width="55.85546875" customWidth="1"/>
    <col min="2" max="2" width="11.140625" customWidth="1"/>
    <col min="3" max="3" width="13.140625" customWidth="1"/>
    <col min="4" max="4" width="13.85546875" customWidth="1"/>
    <col min="5" max="5" width="15.42578125" customWidth="1"/>
    <col min="6" max="6" width="14.42578125" customWidth="1"/>
    <col min="7" max="7" width="16.140625" bestFit="1" customWidth="1"/>
    <col min="8" max="8" width="17.28515625" customWidth="1"/>
    <col min="10" max="10" width="19.42578125" customWidth="1"/>
    <col min="11" max="11" width="16.5703125" customWidth="1"/>
  </cols>
  <sheetData>
    <row r="1" spans="1:12" ht="15.75" x14ac:dyDescent="0.25">
      <c r="A1" s="227" t="s">
        <v>259</v>
      </c>
      <c r="B1" s="227"/>
      <c r="C1" s="227"/>
    </row>
    <row r="2" spans="1:12" ht="15.75" x14ac:dyDescent="0.25">
      <c r="A2" s="227" t="s">
        <v>260</v>
      </c>
      <c r="B2" s="227"/>
      <c r="C2" s="227"/>
    </row>
    <row r="3" spans="1:12" x14ac:dyDescent="0.25">
      <c r="A3" s="228" t="s">
        <v>261</v>
      </c>
      <c r="B3" s="228"/>
      <c r="C3" s="228"/>
    </row>
    <row r="4" spans="1:12" x14ac:dyDescent="0.25">
      <c r="A4" s="228"/>
      <c r="B4" s="228"/>
      <c r="C4" s="228"/>
    </row>
    <row r="5" spans="1:12" x14ac:dyDescent="0.25">
      <c r="A5" s="84"/>
      <c r="B5" s="84"/>
    </row>
    <row r="6" spans="1:12" ht="15.75" x14ac:dyDescent="0.25">
      <c r="A6" s="227" t="s">
        <v>262</v>
      </c>
      <c r="B6" s="227"/>
      <c r="C6" s="227"/>
    </row>
    <row r="7" spans="1:12" ht="15.75" thickBot="1" x14ac:dyDescent="0.3">
      <c r="A7" s="84"/>
      <c r="B7" s="84"/>
    </row>
    <row r="8" spans="1:12" ht="15.75" thickBot="1" x14ac:dyDescent="0.3">
      <c r="D8" s="229" t="s">
        <v>311</v>
      </c>
      <c r="E8" s="230"/>
    </row>
    <row r="9" spans="1:12" ht="26.45" customHeight="1" x14ac:dyDescent="0.25">
      <c r="A9" s="223" t="s">
        <v>263</v>
      </c>
      <c r="B9" s="85" t="s">
        <v>312</v>
      </c>
      <c r="C9" s="85" t="s">
        <v>264</v>
      </c>
      <c r="D9" s="225" t="s">
        <v>247</v>
      </c>
      <c r="E9" s="225" t="s">
        <v>248</v>
      </c>
    </row>
    <row r="10" spans="1:12" ht="15.75" thickBot="1" x14ac:dyDescent="0.3">
      <c r="A10" s="224"/>
      <c r="B10" s="86"/>
      <c r="C10" s="86"/>
      <c r="D10" s="226"/>
      <c r="E10" s="226"/>
      <c r="F10" s="151"/>
      <c r="G10" s="151"/>
      <c r="H10" s="152"/>
      <c r="J10" s="152"/>
    </row>
    <row r="11" spans="1:12" ht="15.75" thickBot="1" x14ac:dyDescent="0.3">
      <c r="A11" s="87" t="s">
        <v>313</v>
      </c>
      <c r="B11" s="100" t="s">
        <v>314</v>
      </c>
      <c r="C11" s="88">
        <v>8</v>
      </c>
      <c r="D11" s="101" t="s">
        <v>497</v>
      </c>
      <c r="E11" s="180">
        <v>1078.05</v>
      </c>
      <c r="F11" s="180"/>
      <c r="H11" s="153"/>
      <c r="J11" s="180"/>
    </row>
    <row r="12" spans="1:12" ht="15.75" thickBot="1" x14ac:dyDescent="0.3">
      <c r="A12" s="87" t="s">
        <v>481</v>
      </c>
      <c r="B12" s="100" t="s">
        <v>314</v>
      </c>
      <c r="C12" s="140">
        <v>30</v>
      </c>
      <c r="D12" s="139">
        <v>18.02</v>
      </c>
      <c r="E12" s="180">
        <v>540.79999999999995</v>
      </c>
      <c r="F12" s="180"/>
      <c r="H12" s="153"/>
      <c r="J12" s="180"/>
    </row>
    <row r="13" spans="1:12" x14ac:dyDescent="0.25">
      <c r="E13" s="144">
        <f>E11+E12</f>
        <v>1618.85</v>
      </c>
      <c r="F13" s="180"/>
      <c r="H13" s="153"/>
      <c r="J13" s="180"/>
    </row>
    <row r="14" spans="1:12" x14ac:dyDescent="0.25">
      <c r="C14" s="144"/>
      <c r="E14" s="180"/>
      <c r="F14" t="s">
        <v>496</v>
      </c>
      <c r="H14" s="153"/>
      <c r="J14" s="180"/>
    </row>
    <row r="15" spans="1:12" x14ac:dyDescent="0.25">
      <c r="E15" s="181">
        <v>1731.81</v>
      </c>
      <c r="F15" t="s">
        <v>494</v>
      </c>
      <c r="H15" s="153"/>
      <c r="J15" s="181"/>
      <c r="L15" s="181"/>
    </row>
    <row r="16" spans="1:12" x14ac:dyDescent="0.25">
      <c r="E16" s="180">
        <v>20781.759999999998</v>
      </c>
      <c r="F16" t="s">
        <v>495</v>
      </c>
      <c r="H16" s="153"/>
      <c r="J16" s="180"/>
    </row>
  </sheetData>
  <mergeCells count="9">
    <mergeCell ref="A9:A10"/>
    <mergeCell ref="D9:D10"/>
    <mergeCell ref="E9:E10"/>
    <mergeCell ref="A1:C1"/>
    <mergeCell ref="A2:C2"/>
    <mergeCell ref="A3:C3"/>
    <mergeCell ref="A4:C4"/>
    <mergeCell ref="A6:C6"/>
    <mergeCell ref="D8:E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9"/>
  <sheetViews>
    <sheetView view="pageBreakPreview" topLeftCell="A118" zoomScale="75" zoomScaleNormal="75" zoomScaleSheetLayoutView="75" workbookViewId="0">
      <selection activeCell="D63" sqref="D63"/>
    </sheetView>
  </sheetViews>
  <sheetFormatPr defaultColWidth="9.140625" defaultRowHeight="12.75" x14ac:dyDescent="0.2"/>
  <cols>
    <col min="1" max="1" width="2.85546875" style="2" customWidth="1"/>
    <col min="2" max="2" width="52.140625" style="2" customWidth="1"/>
    <col min="3" max="3" width="14.7109375" style="20" customWidth="1"/>
    <col min="4" max="4" width="17.28515625" style="20" customWidth="1"/>
    <col min="5" max="5" width="24.140625" style="20" customWidth="1"/>
    <col min="6" max="6" width="21" style="20" customWidth="1"/>
    <col min="7" max="7" width="18.5703125" style="20" customWidth="1"/>
    <col min="8" max="8" width="18.42578125" style="20" customWidth="1"/>
    <col min="9" max="9" width="14.85546875" style="2" customWidth="1"/>
    <col min="10" max="16384" width="9.140625" style="2"/>
  </cols>
  <sheetData>
    <row r="1" spans="1:8" ht="26.25" x14ac:dyDescent="0.2">
      <c r="A1" s="1"/>
      <c r="B1" s="266"/>
      <c r="C1" s="267"/>
      <c r="D1" s="267"/>
      <c r="E1" s="267"/>
      <c r="F1" s="267"/>
      <c r="G1" s="267"/>
      <c r="H1" s="267"/>
    </row>
    <row r="2" spans="1:8" ht="18.75" customHeight="1" x14ac:dyDescent="0.2">
      <c r="A2" s="1"/>
      <c r="B2" s="268" t="s">
        <v>127</v>
      </c>
      <c r="C2" s="269"/>
      <c r="D2" s="269"/>
      <c r="E2" s="269"/>
      <c r="F2" s="269"/>
      <c r="G2" s="269"/>
      <c r="H2" s="269"/>
    </row>
    <row r="3" spans="1:8" ht="18.75" customHeight="1" x14ac:dyDescent="0.2">
      <c r="A3" s="1"/>
      <c r="B3" s="268" t="s">
        <v>128</v>
      </c>
      <c r="C3" s="269"/>
      <c r="D3" s="269"/>
      <c r="E3" s="269"/>
      <c r="F3" s="269"/>
      <c r="G3" s="269"/>
      <c r="H3" s="269"/>
    </row>
    <row r="4" spans="1:8" ht="12.75" customHeight="1" thickBot="1" x14ac:dyDescent="0.25">
      <c r="A4" s="1"/>
      <c r="B4" s="1"/>
      <c r="C4" s="1"/>
      <c r="D4" s="1"/>
      <c r="E4" s="1"/>
      <c r="F4" s="1"/>
      <c r="G4" s="1"/>
      <c r="H4" s="1"/>
    </row>
    <row r="5" spans="1:8" ht="13.5" thickBot="1" x14ac:dyDescent="0.25">
      <c r="A5" s="1"/>
      <c r="B5" s="270" t="s">
        <v>129</v>
      </c>
      <c r="C5" s="271"/>
      <c r="D5" s="271"/>
      <c r="E5" s="271"/>
      <c r="F5" s="271"/>
      <c r="G5" s="271"/>
      <c r="H5" s="272"/>
    </row>
    <row r="6" spans="1:8" ht="15" customHeight="1" x14ac:dyDescent="0.2">
      <c r="A6" s="1"/>
      <c r="B6" s="273" t="s">
        <v>130</v>
      </c>
      <c r="C6" s="274"/>
      <c r="D6" s="47" t="s">
        <v>331</v>
      </c>
      <c r="E6" s="47" t="s">
        <v>331</v>
      </c>
      <c r="F6" s="47" t="s">
        <v>331</v>
      </c>
      <c r="G6" s="47" t="s">
        <v>331</v>
      </c>
      <c r="H6" s="48" t="s">
        <v>331</v>
      </c>
    </row>
    <row r="7" spans="1:8" ht="15" customHeight="1" x14ac:dyDescent="0.2">
      <c r="A7" s="1"/>
      <c r="B7" s="264" t="s">
        <v>131</v>
      </c>
      <c r="C7" s="265"/>
      <c r="D7" s="46" t="s">
        <v>132</v>
      </c>
      <c r="E7" s="46" t="s">
        <v>132</v>
      </c>
      <c r="F7" s="46" t="s">
        <v>132</v>
      </c>
      <c r="G7" s="46" t="s">
        <v>132</v>
      </c>
      <c r="H7" s="46" t="s">
        <v>132</v>
      </c>
    </row>
    <row r="8" spans="1:8" x14ac:dyDescent="0.2">
      <c r="A8" s="1"/>
      <c r="B8" s="250" t="s">
        <v>133</v>
      </c>
      <c r="C8" s="251"/>
      <c r="D8" s="52" t="s">
        <v>330</v>
      </c>
      <c r="E8" s="52" t="s">
        <v>332</v>
      </c>
      <c r="F8" s="52" t="s">
        <v>332</v>
      </c>
      <c r="G8" s="52" t="s">
        <v>330</v>
      </c>
      <c r="H8" s="52" t="s">
        <v>330</v>
      </c>
    </row>
    <row r="9" spans="1:8" ht="15" customHeight="1" thickBot="1" x14ac:dyDescent="0.25">
      <c r="A9" s="1"/>
      <c r="B9" s="252" t="s">
        <v>134</v>
      </c>
      <c r="C9" s="253"/>
      <c r="D9" s="55">
        <v>12</v>
      </c>
      <c r="E9" s="55">
        <v>12</v>
      </c>
      <c r="F9" s="55">
        <v>12</v>
      </c>
      <c r="G9" s="55">
        <v>12</v>
      </c>
      <c r="H9" s="56">
        <v>12</v>
      </c>
    </row>
    <row r="10" spans="1:8" ht="8.1" customHeight="1" thickBot="1" x14ac:dyDescent="0.25">
      <c r="A10" s="1"/>
      <c r="B10" s="18"/>
      <c r="C10" s="1"/>
      <c r="D10" s="1"/>
      <c r="E10" s="1"/>
      <c r="F10" s="1"/>
      <c r="G10" s="1"/>
      <c r="H10" s="1"/>
    </row>
    <row r="11" spans="1:8" ht="13.5" thickBot="1" x14ac:dyDescent="0.25">
      <c r="A11" s="1"/>
      <c r="B11" s="270" t="s">
        <v>135</v>
      </c>
      <c r="C11" s="271"/>
      <c r="D11" s="271"/>
      <c r="E11" s="271"/>
      <c r="F11" s="271"/>
      <c r="G11" s="271"/>
      <c r="H11" s="272"/>
    </row>
    <row r="12" spans="1:8" x14ac:dyDescent="0.2">
      <c r="A12" s="1"/>
      <c r="B12" s="275" t="s">
        <v>136</v>
      </c>
      <c r="C12" s="276"/>
      <c r="D12" s="49" t="s">
        <v>137</v>
      </c>
      <c r="E12" s="49" t="s">
        <v>137</v>
      </c>
      <c r="F12" s="49" t="s">
        <v>137</v>
      </c>
      <c r="G12" s="49" t="s">
        <v>137</v>
      </c>
      <c r="H12" s="49" t="s">
        <v>137</v>
      </c>
    </row>
    <row r="13" spans="1:8" ht="15" customHeight="1" x14ac:dyDescent="0.2">
      <c r="A13" s="1"/>
      <c r="B13" s="264" t="s">
        <v>138</v>
      </c>
      <c r="C13" s="265"/>
      <c r="D13" s="46" t="s">
        <v>347</v>
      </c>
      <c r="E13" s="46" t="s">
        <v>139</v>
      </c>
      <c r="F13" s="46" t="s">
        <v>140</v>
      </c>
      <c r="G13" s="46" t="s">
        <v>346</v>
      </c>
      <c r="H13" s="50" t="s">
        <v>345</v>
      </c>
    </row>
    <row r="14" spans="1:8" ht="15" customHeight="1" x14ac:dyDescent="0.2">
      <c r="A14" s="1"/>
      <c r="B14" s="264" t="s">
        <v>344</v>
      </c>
      <c r="C14" s="265"/>
      <c r="D14" s="46">
        <v>3159.95</v>
      </c>
      <c r="E14" s="46">
        <v>1738</v>
      </c>
      <c r="F14" s="46">
        <v>1738</v>
      </c>
      <c r="G14" s="46">
        <v>1826.64</v>
      </c>
      <c r="H14" s="50">
        <v>1237.23</v>
      </c>
    </row>
    <row r="15" spans="1:8" ht="25.5" x14ac:dyDescent="0.2">
      <c r="A15" s="1"/>
      <c r="B15" s="250" t="s">
        <v>141</v>
      </c>
      <c r="C15" s="251"/>
      <c r="D15" s="52" t="s">
        <v>337</v>
      </c>
      <c r="E15" s="52" t="s">
        <v>335</v>
      </c>
      <c r="F15" s="52" t="s">
        <v>336</v>
      </c>
      <c r="G15" s="52" t="s">
        <v>334</v>
      </c>
      <c r="H15" s="53" t="s">
        <v>333</v>
      </c>
    </row>
    <row r="16" spans="1:8" ht="15" customHeight="1" thickBot="1" x14ac:dyDescent="0.25">
      <c r="A16" s="1"/>
      <c r="B16" s="252" t="s">
        <v>142</v>
      </c>
      <c r="C16" s="253"/>
      <c r="D16" s="57">
        <v>43831</v>
      </c>
      <c r="E16" s="57">
        <v>43952</v>
      </c>
      <c r="F16" s="57">
        <v>43952</v>
      </c>
      <c r="G16" s="57">
        <v>43831</v>
      </c>
      <c r="H16" s="57">
        <v>43831</v>
      </c>
    </row>
    <row r="17" spans="1:12" ht="13.5" thickBot="1" x14ac:dyDescent="0.25">
      <c r="A17" s="1"/>
      <c r="B17" s="3"/>
      <c r="C17" s="60"/>
      <c r="D17" s="4"/>
      <c r="E17" s="4"/>
      <c r="F17" s="4"/>
      <c r="G17" s="4"/>
      <c r="H17" s="4"/>
    </row>
    <row r="18" spans="1:12" ht="13.5" thickBot="1" x14ac:dyDescent="0.25">
      <c r="A18" s="1"/>
      <c r="B18" s="33" t="s">
        <v>143</v>
      </c>
      <c r="C18" s="61"/>
      <c r="D18" s="34"/>
      <c r="E18" s="34"/>
      <c r="F18" s="34"/>
      <c r="G18" s="34"/>
      <c r="H18" s="35"/>
    </row>
    <row r="19" spans="1:12" ht="13.5" thickBot="1" x14ac:dyDescent="0.25">
      <c r="A19" s="1"/>
      <c r="B19" s="14" t="s">
        <v>144</v>
      </c>
      <c r="C19" s="15" t="s">
        <v>145</v>
      </c>
      <c r="D19" s="13" t="s">
        <v>146</v>
      </c>
      <c r="E19" s="36" t="s">
        <v>146</v>
      </c>
      <c r="F19" s="36" t="s">
        <v>146</v>
      </c>
      <c r="G19" s="36" t="s">
        <v>146</v>
      </c>
      <c r="H19" s="13" t="s">
        <v>146</v>
      </c>
    </row>
    <row r="20" spans="1:12" x14ac:dyDescent="0.2">
      <c r="A20" s="1"/>
      <c r="B20" s="5" t="s">
        <v>147</v>
      </c>
      <c r="C20" s="62"/>
      <c r="D20" s="6">
        <f>D14</f>
        <v>3159.95</v>
      </c>
      <c r="E20" s="7">
        <f>E14</f>
        <v>1738</v>
      </c>
      <c r="F20" s="7">
        <f>F14</f>
        <v>1738</v>
      </c>
      <c r="G20" s="7">
        <f>G14</f>
        <v>1826.64</v>
      </c>
      <c r="H20" s="7">
        <f>H14</f>
        <v>1237.23</v>
      </c>
    </row>
    <row r="21" spans="1:12" x14ac:dyDescent="0.2">
      <c r="A21" s="1"/>
      <c r="B21" s="5" t="s">
        <v>148</v>
      </c>
      <c r="C21" s="63">
        <v>0</v>
      </c>
      <c r="D21" s="6"/>
      <c r="E21" s="6"/>
      <c r="F21" s="6"/>
      <c r="G21" s="6">
        <f>$C$21*G14</f>
        <v>0</v>
      </c>
      <c r="H21" s="6"/>
    </row>
    <row r="22" spans="1:12" x14ac:dyDescent="0.2">
      <c r="A22" s="1"/>
      <c r="B22" s="5" t="s">
        <v>149</v>
      </c>
      <c r="C22" s="63">
        <v>0</v>
      </c>
      <c r="D22" s="6">
        <f>$C$22*880</f>
        <v>0</v>
      </c>
      <c r="E22" s="6">
        <f>$C$22*880</f>
        <v>0</v>
      </c>
      <c r="F22" s="6">
        <f>$C$22*880</f>
        <v>0</v>
      </c>
      <c r="G22" s="6"/>
      <c r="H22" s="6">
        <f t="shared" ref="H22" si="0">$C$22*880</f>
        <v>0</v>
      </c>
      <c r="L22" s="51"/>
    </row>
    <row r="23" spans="1:12" x14ac:dyDescent="0.2">
      <c r="A23" s="1"/>
      <c r="B23" s="5" t="s">
        <v>150</v>
      </c>
      <c r="C23" s="64"/>
      <c r="D23" s="6"/>
      <c r="E23" s="6"/>
      <c r="F23" s="6"/>
      <c r="G23" s="6"/>
      <c r="H23" s="6"/>
    </row>
    <row r="24" spans="1:12" x14ac:dyDescent="0.2">
      <c r="A24" s="1"/>
      <c r="B24" s="5" t="s">
        <v>151</v>
      </c>
      <c r="C24" s="65"/>
      <c r="D24" s="6"/>
      <c r="E24" s="6"/>
      <c r="F24" s="6"/>
      <c r="G24" s="6"/>
      <c r="H24" s="6"/>
    </row>
    <row r="25" spans="1:12" x14ac:dyDescent="0.2">
      <c r="A25" s="1"/>
      <c r="B25" s="5" t="s">
        <v>152</v>
      </c>
      <c r="C25" s="65"/>
      <c r="D25" s="6"/>
      <c r="E25" s="6"/>
      <c r="F25" s="6"/>
      <c r="G25" s="6"/>
      <c r="H25" s="6"/>
    </row>
    <row r="26" spans="1:12" ht="13.5" thickBot="1" x14ac:dyDescent="0.25">
      <c r="A26" s="1"/>
      <c r="B26" s="5" t="s">
        <v>153</v>
      </c>
      <c r="C26" s="65"/>
      <c r="D26" s="6"/>
      <c r="E26" s="6"/>
      <c r="F26" s="6"/>
      <c r="G26" s="6"/>
      <c r="H26" s="6"/>
    </row>
    <row r="27" spans="1:12" ht="13.5" thickBot="1" x14ac:dyDescent="0.25">
      <c r="A27" s="1"/>
      <c r="B27" s="8" t="s">
        <v>154</v>
      </c>
      <c r="C27" s="66"/>
      <c r="D27" s="9">
        <f>SUM(D20:D26)</f>
        <v>3159.95</v>
      </c>
      <c r="E27" s="9">
        <f>SUM(E20:E26)</f>
        <v>1738</v>
      </c>
      <c r="F27" s="9">
        <f>SUM(F20:F26)</f>
        <v>1738</v>
      </c>
      <c r="G27" s="9">
        <f>SUM(G20:G26)</f>
        <v>1826.64</v>
      </c>
      <c r="H27" s="9">
        <f>SUM(H20:H26)</f>
        <v>1237.23</v>
      </c>
    </row>
    <row r="28" spans="1:12" ht="13.5" thickBot="1" x14ac:dyDescent="0.25">
      <c r="A28" s="1"/>
      <c r="B28" s="10"/>
      <c r="C28" s="18"/>
      <c r="D28" s="11"/>
      <c r="E28" s="11"/>
      <c r="F28" s="11"/>
      <c r="G28" s="11"/>
      <c r="H28" s="11"/>
    </row>
    <row r="29" spans="1:12" ht="13.5" thickBot="1" x14ac:dyDescent="0.25">
      <c r="A29" s="1"/>
      <c r="B29" s="254" t="s">
        <v>155</v>
      </c>
      <c r="C29" s="255"/>
      <c r="D29" s="255"/>
      <c r="E29" s="255"/>
      <c r="F29" s="255"/>
      <c r="G29" s="255"/>
      <c r="H29" s="256"/>
    </row>
    <row r="30" spans="1:12" ht="26.25" thickBot="1" x14ac:dyDescent="0.25">
      <c r="A30" s="1"/>
      <c r="B30" s="12" t="s">
        <v>156</v>
      </c>
      <c r="C30" s="15" t="s">
        <v>157</v>
      </c>
      <c r="D30" s="13" t="s">
        <v>146</v>
      </c>
      <c r="E30" s="13" t="s">
        <v>146</v>
      </c>
      <c r="F30" s="13" t="s">
        <v>146</v>
      </c>
      <c r="G30" s="13" t="s">
        <v>146</v>
      </c>
      <c r="H30" s="13" t="s">
        <v>146</v>
      </c>
    </row>
    <row r="31" spans="1:12" x14ac:dyDescent="0.2">
      <c r="A31" s="1"/>
      <c r="B31" s="58" t="s">
        <v>158</v>
      </c>
      <c r="C31" s="115">
        <v>8.3299999999999999E-2</v>
      </c>
      <c r="D31" s="6">
        <f>D$27*$C31</f>
        <v>263.22383500000001</v>
      </c>
      <c r="E31" s="6">
        <f t="shared" ref="E31:H32" si="1">E$27*$C31</f>
        <v>144.77539999999999</v>
      </c>
      <c r="F31" s="6">
        <f t="shared" si="1"/>
        <v>144.77539999999999</v>
      </c>
      <c r="G31" s="6">
        <f t="shared" si="1"/>
        <v>152.15911199999999</v>
      </c>
      <c r="H31" s="6">
        <f t="shared" si="1"/>
        <v>103.06125900000001</v>
      </c>
    </row>
    <row r="32" spans="1:12" ht="13.5" thickBot="1" x14ac:dyDescent="0.25">
      <c r="A32" s="1"/>
      <c r="B32" s="58" t="s">
        <v>159</v>
      </c>
      <c r="C32" s="115">
        <v>0.121</v>
      </c>
      <c r="D32" s="6">
        <f>D$27*$C32</f>
        <v>382.35394999999994</v>
      </c>
      <c r="E32" s="6">
        <f t="shared" si="1"/>
        <v>210.298</v>
      </c>
      <c r="F32" s="6">
        <f t="shared" si="1"/>
        <v>210.298</v>
      </c>
      <c r="G32" s="6">
        <f t="shared" si="1"/>
        <v>221.02343999999999</v>
      </c>
      <c r="H32" s="6">
        <f t="shared" si="1"/>
        <v>149.70482999999999</v>
      </c>
    </row>
    <row r="33" spans="1:8" ht="13.5" thickBot="1" x14ac:dyDescent="0.25">
      <c r="A33" s="1"/>
      <c r="B33" s="8" t="s">
        <v>338</v>
      </c>
      <c r="C33" s="68">
        <f t="shared" ref="C33:H33" si="2">SUM(C31:C32)</f>
        <v>0.20429999999999998</v>
      </c>
      <c r="D33" s="9">
        <f t="shared" si="2"/>
        <v>645.57778499999995</v>
      </c>
      <c r="E33" s="9">
        <f t="shared" si="2"/>
        <v>355.07339999999999</v>
      </c>
      <c r="F33" s="9">
        <f t="shared" si="2"/>
        <v>355.07339999999999</v>
      </c>
      <c r="G33" s="9">
        <f t="shared" si="2"/>
        <v>373.18255199999999</v>
      </c>
      <c r="H33" s="9">
        <f t="shared" si="2"/>
        <v>252.76608899999999</v>
      </c>
    </row>
    <row r="34" spans="1:8" ht="13.5" thickBot="1" x14ac:dyDescent="0.25">
      <c r="A34" s="1"/>
      <c r="B34" s="112" t="s">
        <v>339</v>
      </c>
      <c r="C34" s="113">
        <f>C33*C45</f>
        <v>7.5182399999999996E-2</v>
      </c>
      <c r="D34" s="114">
        <f>D33*$C$34</f>
        <v>48.53608726298399</v>
      </c>
      <c r="E34" s="114">
        <f t="shared" ref="E34:H34" si="3">E33*$C$34</f>
        <v>26.695270388159997</v>
      </c>
      <c r="F34" s="114">
        <f t="shared" si="3"/>
        <v>26.695270388159997</v>
      </c>
      <c r="G34" s="114">
        <f t="shared" si="3"/>
        <v>28.056759897484799</v>
      </c>
      <c r="H34" s="114">
        <f t="shared" si="3"/>
        <v>19.003561209633599</v>
      </c>
    </row>
    <row r="35" spans="1:8" ht="13.5" thickBot="1" x14ac:dyDescent="0.25">
      <c r="A35" s="1"/>
      <c r="B35" s="112" t="s">
        <v>160</v>
      </c>
      <c r="C35" s="113">
        <f>SUM(C34,C33)</f>
        <v>0.27948239999999996</v>
      </c>
      <c r="D35" s="114">
        <f>SUM(D33:D34)</f>
        <v>694.11387226298393</v>
      </c>
      <c r="E35" s="114">
        <f t="shared" ref="E35:H35" si="4">SUM(E33:E34)</f>
        <v>381.76867038815999</v>
      </c>
      <c r="F35" s="114">
        <f t="shared" si="4"/>
        <v>381.76867038815999</v>
      </c>
      <c r="G35" s="114">
        <f t="shared" si="4"/>
        <v>401.23931189748481</v>
      </c>
      <c r="H35" s="114">
        <f t="shared" si="4"/>
        <v>271.7696502096336</v>
      </c>
    </row>
    <row r="36" spans="1:8" ht="39" thickBot="1" x14ac:dyDescent="0.25">
      <c r="A36" s="1"/>
      <c r="B36" s="14" t="s">
        <v>161</v>
      </c>
      <c r="C36" s="15" t="s">
        <v>157</v>
      </c>
      <c r="D36" s="13" t="s">
        <v>146</v>
      </c>
      <c r="E36" s="13" t="s">
        <v>146</v>
      </c>
      <c r="F36" s="13" t="s">
        <v>146</v>
      </c>
      <c r="G36" s="13" t="s">
        <v>146</v>
      </c>
      <c r="H36" s="13" t="s">
        <v>146</v>
      </c>
    </row>
    <row r="37" spans="1:8" x14ac:dyDescent="0.2">
      <c r="A37" s="1"/>
      <c r="B37" s="5" t="s">
        <v>162</v>
      </c>
      <c r="C37" s="67">
        <v>0.2</v>
      </c>
      <c r="D37" s="6">
        <f>($D$27)*$C37</f>
        <v>631.99</v>
      </c>
      <c r="E37" s="6">
        <f>($E$27)*$C37</f>
        <v>347.6</v>
      </c>
      <c r="F37" s="6">
        <f>($F$27)*$C37</f>
        <v>347.6</v>
      </c>
      <c r="G37" s="6">
        <f>($G$27)*$C37</f>
        <v>365.32800000000003</v>
      </c>
      <c r="H37" s="6">
        <f>($H$14)*$C37</f>
        <v>247.44600000000003</v>
      </c>
    </row>
    <row r="38" spans="1:8" x14ac:dyDescent="0.2">
      <c r="A38" s="1"/>
      <c r="B38" s="5" t="s">
        <v>163</v>
      </c>
      <c r="C38" s="67">
        <v>2.5000000000000001E-2</v>
      </c>
      <c r="D38" s="6">
        <f t="shared" ref="D38:D44" si="5">($D$27)*$C38</f>
        <v>78.998750000000001</v>
      </c>
      <c r="E38" s="6">
        <f t="shared" ref="E38:E44" si="6">($E$27)*$C38</f>
        <v>43.45</v>
      </c>
      <c r="F38" s="6">
        <f t="shared" ref="F38:F44" si="7">($F$27)*$C38</f>
        <v>43.45</v>
      </c>
      <c r="G38" s="6">
        <f t="shared" ref="G38:G44" si="8">($G$27)*$C38</f>
        <v>45.666000000000004</v>
      </c>
      <c r="H38" s="6">
        <f t="shared" ref="H38:H44" si="9">($H$14)*$C38</f>
        <v>30.930750000000003</v>
      </c>
    </row>
    <row r="39" spans="1:8" x14ac:dyDescent="0.2">
      <c r="A39" s="1"/>
      <c r="B39" s="5" t="s">
        <v>164</v>
      </c>
      <c r="C39" s="115">
        <v>0.03</v>
      </c>
      <c r="D39" s="6">
        <f t="shared" si="5"/>
        <v>94.79849999999999</v>
      </c>
      <c r="E39" s="6">
        <f t="shared" si="6"/>
        <v>52.14</v>
      </c>
      <c r="F39" s="6">
        <f t="shared" si="7"/>
        <v>52.14</v>
      </c>
      <c r="G39" s="6">
        <f t="shared" si="8"/>
        <v>54.799199999999999</v>
      </c>
      <c r="H39" s="6">
        <f t="shared" si="9"/>
        <v>37.116900000000001</v>
      </c>
    </row>
    <row r="40" spans="1:8" x14ac:dyDescent="0.2">
      <c r="A40" s="1"/>
      <c r="B40" s="5" t="s">
        <v>165</v>
      </c>
      <c r="C40" s="67">
        <v>1.4999999999999999E-2</v>
      </c>
      <c r="D40" s="6">
        <f t="shared" si="5"/>
        <v>47.399249999999995</v>
      </c>
      <c r="E40" s="6">
        <f t="shared" si="6"/>
        <v>26.07</v>
      </c>
      <c r="F40" s="6">
        <f t="shared" si="7"/>
        <v>26.07</v>
      </c>
      <c r="G40" s="6">
        <f t="shared" si="8"/>
        <v>27.3996</v>
      </c>
      <c r="H40" s="6">
        <f t="shared" si="9"/>
        <v>18.558450000000001</v>
      </c>
    </row>
    <row r="41" spans="1:8" x14ac:dyDescent="0.2">
      <c r="A41" s="1"/>
      <c r="B41" s="5" t="s">
        <v>166</v>
      </c>
      <c r="C41" s="67">
        <v>0.01</v>
      </c>
      <c r="D41" s="6">
        <f t="shared" si="5"/>
        <v>31.599499999999999</v>
      </c>
      <c r="E41" s="6">
        <f t="shared" si="6"/>
        <v>17.38</v>
      </c>
      <c r="F41" s="6">
        <f t="shared" si="7"/>
        <v>17.38</v>
      </c>
      <c r="G41" s="6">
        <f t="shared" si="8"/>
        <v>18.266400000000001</v>
      </c>
      <c r="H41" s="6">
        <f t="shared" si="9"/>
        <v>12.372300000000001</v>
      </c>
    </row>
    <row r="42" spans="1:8" x14ac:dyDescent="0.2">
      <c r="A42" s="1"/>
      <c r="B42" s="5" t="s">
        <v>167</v>
      </c>
      <c r="C42" s="67">
        <v>6.0000000000000001E-3</v>
      </c>
      <c r="D42" s="6">
        <f t="shared" si="5"/>
        <v>18.959699999999998</v>
      </c>
      <c r="E42" s="6">
        <f t="shared" si="6"/>
        <v>10.428000000000001</v>
      </c>
      <c r="F42" s="6">
        <f t="shared" si="7"/>
        <v>10.428000000000001</v>
      </c>
      <c r="G42" s="6">
        <f t="shared" si="8"/>
        <v>10.959840000000002</v>
      </c>
      <c r="H42" s="6">
        <f t="shared" si="9"/>
        <v>7.4233799999999999</v>
      </c>
    </row>
    <row r="43" spans="1:8" x14ac:dyDescent="0.2">
      <c r="A43" s="1"/>
      <c r="B43" s="5" t="s">
        <v>168</v>
      </c>
      <c r="C43" s="67">
        <v>2E-3</v>
      </c>
      <c r="D43" s="6">
        <f t="shared" si="5"/>
        <v>6.3198999999999996</v>
      </c>
      <c r="E43" s="6">
        <f t="shared" si="6"/>
        <v>3.476</v>
      </c>
      <c r="F43" s="6">
        <f t="shared" si="7"/>
        <v>3.476</v>
      </c>
      <c r="G43" s="6">
        <f t="shared" si="8"/>
        <v>3.6532800000000001</v>
      </c>
      <c r="H43" s="6">
        <f t="shared" si="9"/>
        <v>2.4744600000000001</v>
      </c>
    </row>
    <row r="44" spans="1:8" ht="13.5" thickBot="1" x14ac:dyDescent="0.25">
      <c r="A44" s="1"/>
      <c r="B44" s="5" t="s">
        <v>169</v>
      </c>
      <c r="C44" s="67">
        <v>0.08</v>
      </c>
      <c r="D44" s="6">
        <f t="shared" si="5"/>
        <v>252.79599999999999</v>
      </c>
      <c r="E44" s="6">
        <f t="shared" si="6"/>
        <v>139.04</v>
      </c>
      <c r="F44" s="6">
        <f t="shared" si="7"/>
        <v>139.04</v>
      </c>
      <c r="G44" s="6">
        <f t="shared" si="8"/>
        <v>146.13120000000001</v>
      </c>
      <c r="H44" s="6">
        <f t="shared" si="9"/>
        <v>98.978400000000008</v>
      </c>
    </row>
    <row r="45" spans="1:8" ht="13.5" thickBot="1" x14ac:dyDescent="0.25">
      <c r="A45" s="1"/>
      <c r="B45" s="8" t="s">
        <v>157</v>
      </c>
      <c r="C45" s="104">
        <f t="shared" ref="C45:H45" si="10">SUM(C37:C44)</f>
        <v>0.36800000000000005</v>
      </c>
      <c r="D45" s="9">
        <f t="shared" si="10"/>
        <v>1162.8616</v>
      </c>
      <c r="E45" s="9">
        <f t="shared" si="10"/>
        <v>639.58399999999995</v>
      </c>
      <c r="F45" s="9">
        <f>SUM(F37:F44)</f>
        <v>639.58399999999995</v>
      </c>
      <c r="G45" s="9">
        <f t="shared" si="10"/>
        <v>672.20352000000003</v>
      </c>
      <c r="H45" s="9">
        <f t="shared" si="10"/>
        <v>455.30064000000004</v>
      </c>
    </row>
    <row r="46" spans="1:8" ht="13.5" thickBot="1" x14ac:dyDescent="0.25">
      <c r="A46" s="1"/>
      <c r="B46" s="14" t="s">
        <v>170</v>
      </c>
      <c r="C46" s="15" t="s">
        <v>157</v>
      </c>
      <c r="D46" s="13" t="s">
        <v>146</v>
      </c>
      <c r="E46" s="13" t="s">
        <v>146</v>
      </c>
      <c r="F46" s="13" t="s">
        <v>146</v>
      </c>
      <c r="G46" s="13" t="s">
        <v>146</v>
      </c>
      <c r="H46" s="13" t="s">
        <v>146</v>
      </c>
    </row>
    <row r="47" spans="1:8" x14ac:dyDescent="0.2">
      <c r="A47" s="1"/>
      <c r="B47" s="58" t="s">
        <v>171</v>
      </c>
      <c r="C47" s="105">
        <v>5.5</v>
      </c>
      <c r="D47" s="6">
        <f>IF(($C47*44-(0.06*D20))&gt;0,($C47*44-(0.06*D20)),0)</f>
        <v>52.40300000000002</v>
      </c>
      <c r="E47" s="106">
        <f>IF(($C47*44-(0.06*E20))&gt;0,($C47*44-(0.06*E20)),0)</f>
        <v>137.72</v>
      </c>
      <c r="F47" s="6">
        <f>IF(($C47*44-(0.06*F20))&gt;0,($C47*44-(0.06*F20)),0)</f>
        <v>137.72</v>
      </c>
      <c r="G47" s="6">
        <f>IF(($C47*44-(0.06*G20))&gt;0,($C47*44-(0.06*G20)),0)</f>
        <v>132.4016</v>
      </c>
      <c r="H47" s="6">
        <f>IF(($C47*44-(0.06*H20))&gt;0,($C47*44-(0.06*H20)),0)</f>
        <v>167.7662</v>
      </c>
    </row>
    <row r="48" spans="1:8" x14ac:dyDescent="0.2">
      <c r="A48" s="1"/>
      <c r="B48" s="58" t="s">
        <v>340</v>
      </c>
      <c r="C48" s="138">
        <f>16.95*0.91</f>
        <v>15.4245</v>
      </c>
      <c r="D48" s="46"/>
      <c r="E48" s="46">
        <f>C48*22</f>
        <v>339.339</v>
      </c>
      <c r="F48" s="46">
        <f>C48*22</f>
        <v>339.339</v>
      </c>
      <c r="G48" s="46"/>
      <c r="H48" s="46"/>
    </row>
    <row r="49" spans="1:8" x14ac:dyDescent="0.2">
      <c r="A49" s="1"/>
      <c r="B49" s="58" t="s">
        <v>341</v>
      </c>
      <c r="C49" s="138">
        <v>33.619999999999997</v>
      </c>
      <c r="D49" s="46">
        <f>C49*22</f>
        <v>739.64</v>
      </c>
      <c r="E49" s="46"/>
      <c r="F49" s="46"/>
      <c r="G49" s="46">
        <f>C49*22</f>
        <v>739.64</v>
      </c>
      <c r="H49" s="46">
        <f>C49*22</f>
        <v>739.64</v>
      </c>
    </row>
    <row r="50" spans="1:8" x14ac:dyDescent="0.2">
      <c r="A50" s="1"/>
      <c r="B50" s="58" t="s">
        <v>172</v>
      </c>
      <c r="C50" s="69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</row>
    <row r="51" spans="1:8" x14ac:dyDescent="0.2">
      <c r="A51" s="1"/>
      <c r="B51" s="58" t="s">
        <v>173</v>
      </c>
      <c r="C51" s="69">
        <v>0</v>
      </c>
      <c r="D51" s="6">
        <v>10.63</v>
      </c>
      <c r="E51" s="6">
        <v>0</v>
      </c>
      <c r="F51" s="6">
        <v>0</v>
      </c>
      <c r="G51" s="6">
        <v>10.63</v>
      </c>
      <c r="H51" s="6">
        <v>10.63</v>
      </c>
    </row>
    <row r="52" spans="1:8" x14ac:dyDescent="0.2">
      <c r="A52" s="1"/>
      <c r="B52" s="58" t="s">
        <v>174</v>
      </c>
      <c r="C52" s="69">
        <v>0</v>
      </c>
      <c r="D52" s="6">
        <v>2</v>
      </c>
      <c r="E52" s="6">
        <v>0</v>
      </c>
      <c r="F52" s="6">
        <v>0</v>
      </c>
      <c r="G52" s="6">
        <v>2</v>
      </c>
      <c r="H52" s="6">
        <v>2</v>
      </c>
    </row>
    <row r="53" spans="1:8" ht="13.5" thickBot="1" x14ac:dyDescent="0.25">
      <c r="A53" s="1"/>
      <c r="B53" s="58" t="s">
        <v>175</v>
      </c>
      <c r="C53" s="69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</row>
    <row r="54" spans="1:8" ht="13.5" thickBot="1" x14ac:dyDescent="0.25">
      <c r="A54" s="1"/>
      <c r="B54" s="8" t="s">
        <v>176</v>
      </c>
      <c r="C54" s="66"/>
      <c r="D54" s="9">
        <f>SUM(D47:D53)</f>
        <v>804.673</v>
      </c>
      <c r="E54" s="9">
        <f>SUM(E47:E53)</f>
        <v>477.05899999999997</v>
      </c>
      <c r="F54" s="9">
        <f>SUM(F47:F53)</f>
        <v>477.05899999999997</v>
      </c>
      <c r="G54" s="9">
        <f>SUM(G47:G53)</f>
        <v>884.67160000000001</v>
      </c>
      <c r="H54" s="9">
        <f>SUM(H47:H53)</f>
        <v>920.03620000000001</v>
      </c>
    </row>
    <row r="55" spans="1:8" ht="27" customHeight="1" thickBot="1" x14ac:dyDescent="0.25">
      <c r="A55" s="1"/>
      <c r="B55" s="14" t="s">
        <v>177</v>
      </c>
      <c r="C55" s="15" t="s">
        <v>157</v>
      </c>
      <c r="D55" s="13" t="s">
        <v>146</v>
      </c>
      <c r="E55" s="13" t="s">
        <v>146</v>
      </c>
      <c r="F55" s="13" t="s">
        <v>146</v>
      </c>
      <c r="G55" s="13" t="s">
        <v>146</v>
      </c>
      <c r="H55" s="13" t="s">
        <v>146</v>
      </c>
    </row>
    <row r="56" spans="1:8" ht="25.5" x14ac:dyDescent="0.2">
      <c r="A56" s="1"/>
      <c r="B56" s="58" t="s">
        <v>178</v>
      </c>
      <c r="C56" s="70">
        <f t="shared" ref="C56:H56" si="11">C35</f>
        <v>0.27948239999999996</v>
      </c>
      <c r="D56" s="46">
        <f t="shared" si="11"/>
        <v>694.11387226298393</v>
      </c>
      <c r="E56" s="46">
        <f t="shared" si="11"/>
        <v>381.76867038815999</v>
      </c>
      <c r="F56" s="46">
        <f t="shared" si="11"/>
        <v>381.76867038815999</v>
      </c>
      <c r="G56" s="46">
        <f t="shared" si="11"/>
        <v>401.23931189748481</v>
      </c>
      <c r="H56" s="107">
        <f t="shared" si="11"/>
        <v>271.7696502096336</v>
      </c>
    </row>
    <row r="57" spans="1:8" x14ac:dyDescent="0.2">
      <c r="A57" s="1"/>
      <c r="B57" s="58" t="s">
        <v>179</v>
      </c>
      <c r="C57" s="70">
        <f t="shared" ref="C57:H57" si="12">C45</f>
        <v>0.36800000000000005</v>
      </c>
      <c r="D57" s="6">
        <f t="shared" si="12"/>
        <v>1162.8616</v>
      </c>
      <c r="E57" s="6">
        <f t="shared" si="12"/>
        <v>639.58399999999995</v>
      </c>
      <c r="F57" s="6">
        <f t="shared" si="12"/>
        <v>639.58399999999995</v>
      </c>
      <c r="G57" s="6">
        <f t="shared" si="12"/>
        <v>672.20352000000003</v>
      </c>
      <c r="H57" s="6">
        <f t="shared" si="12"/>
        <v>455.30064000000004</v>
      </c>
    </row>
    <row r="58" spans="1:8" ht="13.5" thickBot="1" x14ac:dyDescent="0.25">
      <c r="A58" s="1"/>
      <c r="B58" s="58" t="s">
        <v>180</v>
      </c>
      <c r="C58" s="69">
        <f t="shared" ref="C58:H58" si="13">C54</f>
        <v>0</v>
      </c>
      <c r="D58" s="6">
        <f t="shared" si="13"/>
        <v>804.673</v>
      </c>
      <c r="E58" s="6">
        <f>E54</f>
        <v>477.05899999999997</v>
      </c>
      <c r="F58" s="6">
        <f t="shared" si="13"/>
        <v>477.05899999999997</v>
      </c>
      <c r="G58" s="6">
        <f t="shared" si="13"/>
        <v>884.67160000000001</v>
      </c>
      <c r="H58" s="6">
        <f t="shared" si="13"/>
        <v>920.03620000000001</v>
      </c>
    </row>
    <row r="59" spans="1:8" ht="13.5" thickBot="1" x14ac:dyDescent="0.25">
      <c r="A59" s="1"/>
      <c r="B59" s="8" t="s">
        <v>176</v>
      </c>
      <c r="C59" s="68">
        <f>SUM(C56:C58)</f>
        <v>0.64748240000000001</v>
      </c>
      <c r="D59" s="9">
        <f>SUM(D56:D58)</f>
        <v>2661.6484722629839</v>
      </c>
      <c r="E59" s="9">
        <f t="shared" ref="E59:H59" si="14">SUM(E56:E58)</f>
        <v>1498.41167038816</v>
      </c>
      <c r="F59" s="9">
        <f t="shared" si="14"/>
        <v>1498.41167038816</v>
      </c>
      <c r="G59" s="9">
        <f t="shared" si="14"/>
        <v>1958.1144318974848</v>
      </c>
      <c r="H59" s="9">
        <f t="shared" si="14"/>
        <v>1647.1064902096336</v>
      </c>
    </row>
    <row r="60" spans="1:8" ht="13.5" thickBot="1" x14ac:dyDescent="0.25">
      <c r="A60" s="1"/>
      <c r="B60" s="10"/>
      <c r="C60" s="18"/>
      <c r="D60" s="18"/>
      <c r="E60" s="18"/>
      <c r="F60" s="18"/>
      <c r="G60" s="18"/>
      <c r="H60" s="18"/>
    </row>
    <row r="61" spans="1:8" ht="13.5" thickBot="1" x14ac:dyDescent="0.25">
      <c r="A61" s="1"/>
      <c r="B61" s="33" t="s">
        <v>181</v>
      </c>
      <c r="C61" s="61"/>
      <c r="D61" s="34"/>
      <c r="E61" s="34"/>
      <c r="F61" s="34"/>
      <c r="G61" s="34"/>
      <c r="H61" s="35"/>
    </row>
    <row r="62" spans="1:8" ht="13.5" thickBot="1" x14ac:dyDescent="0.25">
      <c r="A62" s="1"/>
      <c r="B62" s="14" t="s">
        <v>182</v>
      </c>
      <c r="C62" s="15" t="s">
        <v>157</v>
      </c>
      <c r="D62" s="185" t="s">
        <v>146</v>
      </c>
      <c r="E62" s="185" t="s">
        <v>146</v>
      </c>
      <c r="F62" s="185" t="s">
        <v>146</v>
      </c>
      <c r="G62" s="185" t="s">
        <v>146</v>
      </c>
      <c r="H62" s="185" t="s">
        <v>146</v>
      </c>
    </row>
    <row r="63" spans="1:8" x14ac:dyDescent="0.2">
      <c r="A63" s="1"/>
      <c r="B63" s="58" t="s">
        <v>183</v>
      </c>
      <c r="C63" s="183">
        <f>0.055*(1/12)</f>
        <v>4.5833333333333334E-3</v>
      </c>
      <c r="D63" s="190">
        <f>$D$27*$C63</f>
        <v>14.483104166666665</v>
      </c>
      <c r="E63" s="190">
        <f>$E$27*$C63</f>
        <v>7.9658333333333333</v>
      </c>
      <c r="F63" s="190">
        <f>$F$27*$C63</f>
        <v>7.9658333333333333</v>
      </c>
      <c r="G63" s="190">
        <f>$G$27*$C63</f>
        <v>8.3720999999999997</v>
      </c>
      <c r="H63" s="187">
        <f>$H$27*$C63</f>
        <v>5.6706374999999998</v>
      </c>
    </row>
    <row r="64" spans="1:8" x14ac:dyDescent="0.2">
      <c r="A64" s="1"/>
      <c r="B64" s="58" t="s">
        <v>184</v>
      </c>
      <c r="C64" s="183">
        <f>8%*C63</f>
        <v>3.6666666666666667E-4</v>
      </c>
      <c r="D64" s="191">
        <f t="shared" ref="D64:D68" si="15">$D$27*C64</f>
        <v>1.1586483333333333</v>
      </c>
      <c r="E64" s="191">
        <f t="shared" ref="E64:E68" si="16">$E$27*$C64</f>
        <v>0.63726666666666665</v>
      </c>
      <c r="F64" s="191">
        <f t="shared" ref="F64:F68" si="17">$F$27*$C64</f>
        <v>0.63726666666666665</v>
      </c>
      <c r="G64" s="191">
        <f t="shared" ref="G64:G68" si="18">$G$27*$C64</f>
        <v>0.66976800000000003</v>
      </c>
      <c r="H64" s="188">
        <f t="shared" ref="H64:H68" si="19">$H$27*$C64</f>
        <v>0.45365100000000003</v>
      </c>
    </row>
    <row r="65" spans="1:10" ht="25.5" x14ac:dyDescent="0.2">
      <c r="A65" s="1"/>
      <c r="B65" s="58" t="s">
        <v>185</v>
      </c>
      <c r="C65" s="184">
        <v>4.2999999999999997E-2</v>
      </c>
      <c r="D65" s="191">
        <f t="shared" si="15"/>
        <v>135.87785</v>
      </c>
      <c r="E65" s="191">
        <f t="shared" si="16"/>
        <v>74.733999999999995</v>
      </c>
      <c r="F65" s="191">
        <f t="shared" si="17"/>
        <v>74.733999999999995</v>
      </c>
      <c r="G65" s="191">
        <f t="shared" si="18"/>
        <v>78.545519999999996</v>
      </c>
      <c r="H65" s="188">
        <f t="shared" si="19"/>
        <v>53.200889999999994</v>
      </c>
    </row>
    <row r="66" spans="1:10" x14ac:dyDescent="0.2">
      <c r="A66" s="1"/>
      <c r="B66" s="58" t="s">
        <v>186</v>
      </c>
      <c r="C66" s="183">
        <f>(1/30/12)*7</f>
        <v>1.9444444444444445E-2</v>
      </c>
      <c r="D66" s="191">
        <f t="shared" si="15"/>
        <v>61.443472222222219</v>
      </c>
      <c r="E66" s="191">
        <f t="shared" si="16"/>
        <v>33.794444444444444</v>
      </c>
      <c r="F66" s="191">
        <f t="shared" si="17"/>
        <v>33.794444444444444</v>
      </c>
      <c r="G66" s="191">
        <f t="shared" si="18"/>
        <v>35.518000000000001</v>
      </c>
      <c r="H66" s="188">
        <f t="shared" si="19"/>
        <v>24.05725</v>
      </c>
    </row>
    <row r="67" spans="1:10" ht="25.5" x14ac:dyDescent="0.2">
      <c r="A67" s="1"/>
      <c r="B67" s="58" t="s">
        <v>187</v>
      </c>
      <c r="C67" s="183">
        <f>C66*C45</f>
        <v>7.1555555555555565E-3</v>
      </c>
      <c r="D67" s="191">
        <f t="shared" si="15"/>
        <v>22.611197777777779</v>
      </c>
      <c r="E67" s="191">
        <f t="shared" si="16"/>
        <v>12.436355555555558</v>
      </c>
      <c r="F67" s="191">
        <f t="shared" si="17"/>
        <v>12.436355555555558</v>
      </c>
      <c r="G67" s="191">
        <f t="shared" si="18"/>
        <v>13.070624000000002</v>
      </c>
      <c r="H67" s="188">
        <f t="shared" si="19"/>
        <v>8.8530680000000022</v>
      </c>
    </row>
    <row r="68" spans="1:10" ht="26.25" thickBot="1" x14ac:dyDescent="0.25">
      <c r="A68" s="1"/>
      <c r="B68" s="58" t="s">
        <v>188</v>
      </c>
      <c r="C68" s="183">
        <f>(10%+40%)*0.08%</f>
        <v>4.0000000000000002E-4</v>
      </c>
      <c r="D68" s="192">
        <f t="shared" si="15"/>
        <v>1.2639799999999999</v>
      </c>
      <c r="E68" s="192">
        <f t="shared" si="16"/>
        <v>0.69520000000000004</v>
      </c>
      <c r="F68" s="192">
        <f t="shared" si="17"/>
        <v>0.69520000000000004</v>
      </c>
      <c r="G68" s="192">
        <f t="shared" si="18"/>
        <v>0.73065600000000008</v>
      </c>
      <c r="H68" s="189">
        <f t="shared" si="19"/>
        <v>0.49489200000000005</v>
      </c>
    </row>
    <row r="69" spans="1:10" ht="13.5" thickBot="1" x14ac:dyDescent="0.25">
      <c r="A69" s="1"/>
      <c r="B69" s="8" t="s">
        <v>189</v>
      </c>
      <c r="C69" s="68">
        <f t="shared" ref="C69:H69" si="20">SUM(C63:C68)</f>
        <v>7.4950000000000003E-2</v>
      </c>
      <c r="D69" s="186">
        <f>SUM(D63:D68)</f>
        <v>236.83825250000001</v>
      </c>
      <c r="E69" s="186">
        <f t="shared" si="20"/>
        <v>130.26310000000001</v>
      </c>
      <c r="F69" s="186">
        <f t="shared" si="20"/>
        <v>130.26310000000001</v>
      </c>
      <c r="G69" s="186">
        <f t="shared" si="20"/>
        <v>136.906668</v>
      </c>
      <c r="H69" s="186">
        <f t="shared" si="20"/>
        <v>92.730388499999989</v>
      </c>
    </row>
    <row r="70" spans="1:10" ht="13.5" thickBot="1" x14ac:dyDescent="0.25">
      <c r="A70" s="1"/>
      <c r="B70" s="10"/>
      <c r="C70" s="18"/>
      <c r="D70" s="11"/>
      <c r="E70" s="11"/>
      <c r="F70" s="11"/>
      <c r="G70" s="11"/>
      <c r="H70" s="11"/>
    </row>
    <row r="71" spans="1:10" ht="13.5" thickBot="1" x14ac:dyDescent="0.25">
      <c r="A71" s="1"/>
      <c r="B71" s="254" t="s">
        <v>190</v>
      </c>
      <c r="C71" s="255"/>
      <c r="D71" s="255"/>
      <c r="E71" s="255"/>
      <c r="F71" s="255"/>
      <c r="G71" s="255"/>
      <c r="H71" s="256"/>
    </row>
    <row r="72" spans="1:10" ht="15.6" customHeight="1" thickBot="1" x14ac:dyDescent="0.25">
      <c r="A72" s="1"/>
      <c r="B72" s="16" t="s">
        <v>191</v>
      </c>
      <c r="C72" s="15" t="s">
        <v>157</v>
      </c>
      <c r="D72" s="13" t="s">
        <v>146</v>
      </c>
      <c r="E72" s="13" t="s">
        <v>146</v>
      </c>
      <c r="F72" s="13" t="s">
        <v>146</v>
      </c>
      <c r="G72" s="13" t="s">
        <v>146</v>
      </c>
      <c r="H72" s="13" t="s">
        <v>146</v>
      </c>
    </row>
    <row r="73" spans="1:10" x14ac:dyDescent="0.2">
      <c r="A73" s="1"/>
      <c r="B73" s="58" t="s">
        <v>192</v>
      </c>
      <c r="C73" s="115">
        <v>9.0749999999999997E-2</v>
      </c>
      <c r="D73" s="6">
        <f>D$27*$C73</f>
        <v>286.76546249999996</v>
      </c>
      <c r="E73" s="6">
        <f t="shared" ref="E73:H73" si="21">E$27*$C73</f>
        <v>157.7235</v>
      </c>
      <c r="F73" s="6">
        <f t="shared" si="21"/>
        <v>157.7235</v>
      </c>
      <c r="G73" s="6">
        <f t="shared" si="21"/>
        <v>165.76758000000001</v>
      </c>
      <c r="H73" s="6">
        <f t="shared" si="21"/>
        <v>112.2786225</v>
      </c>
    </row>
    <row r="74" spans="1:10" x14ac:dyDescent="0.2">
      <c r="A74" s="1"/>
      <c r="B74" s="58" t="s">
        <v>193</v>
      </c>
      <c r="C74" s="115">
        <v>2.8E-3</v>
      </c>
      <c r="D74" s="6">
        <f t="shared" ref="D74:H78" si="22">D$27*$C74</f>
        <v>8.8478599999999989</v>
      </c>
      <c r="E74" s="6">
        <f t="shared" si="22"/>
        <v>4.8663999999999996</v>
      </c>
      <c r="F74" s="6">
        <f t="shared" si="22"/>
        <v>4.8663999999999996</v>
      </c>
      <c r="G74" s="6">
        <f t="shared" si="22"/>
        <v>5.114592</v>
      </c>
      <c r="H74" s="6">
        <f t="shared" si="22"/>
        <v>3.4642439999999999</v>
      </c>
    </row>
    <row r="75" spans="1:10" x14ac:dyDescent="0.2">
      <c r="A75" s="1"/>
      <c r="B75" s="58" t="s">
        <v>194</v>
      </c>
      <c r="C75" s="115">
        <v>8.0000000000000004E-4</v>
      </c>
      <c r="D75" s="6">
        <f t="shared" si="22"/>
        <v>2.5279599999999998</v>
      </c>
      <c r="E75" s="6">
        <f t="shared" si="22"/>
        <v>1.3904000000000001</v>
      </c>
      <c r="F75" s="6">
        <f t="shared" si="22"/>
        <v>1.3904000000000001</v>
      </c>
      <c r="G75" s="6">
        <f t="shared" si="22"/>
        <v>1.4613120000000002</v>
      </c>
      <c r="H75" s="6">
        <f t="shared" si="22"/>
        <v>0.98978400000000011</v>
      </c>
    </row>
    <row r="76" spans="1:10" x14ac:dyDescent="0.2">
      <c r="A76" s="1"/>
      <c r="B76" s="58" t="s">
        <v>195</v>
      </c>
      <c r="C76" s="115">
        <v>2.8E-3</v>
      </c>
      <c r="D76" s="6">
        <f t="shared" si="22"/>
        <v>8.8478599999999989</v>
      </c>
      <c r="E76" s="6">
        <f t="shared" si="22"/>
        <v>4.8663999999999996</v>
      </c>
      <c r="F76" s="6">
        <f t="shared" si="22"/>
        <v>4.8663999999999996</v>
      </c>
      <c r="G76" s="6">
        <f t="shared" si="22"/>
        <v>5.114592</v>
      </c>
      <c r="H76" s="6">
        <f t="shared" si="22"/>
        <v>3.4642439999999999</v>
      </c>
    </row>
    <row r="77" spans="1:10" x14ac:dyDescent="0.2">
      <c r="A77" s="1"/>
      <c r="B77" s="58" t="s">
        <v>196</v>
      </c>
      <c r="C77" s="115">
        <v>2.9999999999999997E-4</v>
      </c>
      <c r="D77" s="6">
        <f t="shared" si="22"/>
        <v>0.94798499999999986</v>
      </c>
      <c r="E77" s="6">
        <f t="shared" si="22"/>
        <v>0.52139999999999997</v>
      </c>
      <c r="F77" s="6">
        <f t="shared" si="22"/>
        <v>0.52139999999999997</v>
      </c>
      <c r="G77" s="6">
        <f t="shared" si="22"/>
        <v>0.54799200000000003</v>
      </c>
      <c r="H77" s="6">
        <f t="shared" si="22"/>
        <v>0.37116899999999997</v>
      </c>
    </row>
    <row r="78" spans="1:10" ht="13.5" thickBot="1" x14ac:dyDescent="0.25">
      <c r="A78" s="1"/>
      <c r="B78" s="58" t="s">
        <v>197</v>
      </c>
      <c r="C78" s="115"/>
      <c r="D78" s="6">
        <f t="shared" si="22"/>
        <v>0</v>
      </c>
      <c r="E78" s="6">
        <f t="shared" si="22"/>
        <v>0</v>
      </c>
      <c r="F78" s="6">
        <f t="shared" si="22"/>
        <v>0</v>
      </c>
      <c r="G78" s="6">
        <f t="shared" si="22"/>
        <v>0</v>
      </c>
      <c r="H78" s="6">
        <f t="shared" si="22"/>
        <v>0</v>
      </c>
      <c r="J78" s="54"/>
    </row>
    <row r="79" spans="1:10" ht="13.5" thickBot="1" x14ac:dyDescent="0.25">
      <c r="A79" s="1"/>
      <c r="B79" s="8" t="s">
        <v>160</v>
      </c>
      <c r="C79" s="68">
        <f>SUM(C73:C78)</f>
        <v>9.7449999999999981E-2</v>
      </c>
      <c r="D79" s="9">
        <f t="shared" ref="D79:H79" si="23">SUM(D73:D78)</f>
        <v>307.93712750000003</v>
      </c>
      <c r="E79" s="9">
        <f t="shared" si="23"/>
        <v>169.3681</v>
      </c>
      <c r="F79" s="9">
        <f t="shared" si="23"/>
        <v>169.3681</v>
      </c>
      <c r="G79" s="9">
        <f t="shared" si="23"/>
        <v>178.00606799999997</v>
      </c>
      <c r="H79" s="9">
        <f t="shared" si="23"/>
        <v>120.56806349999998</v>
      </c>
    </row>
    <row r="80" spans="1:10" ht="13.5" thickBot="1" x14ac:dyDescent="0.25">
      <c r="A80" s="1"/>
      <c r="B80" s="44" t="s">
        <v>198</v>
      </c>
      <c r="C80" s="45" t="s">
        <v>157</v>
      </c>
      <c r="D80" s="37" t="s">
        <v>146</v>
      </c>
      <c r="E80" s="37" t="s">
        <v>146</v>
      </c>
      <c r="F80" s="37" t="s">
        <v>146</v>
      </c>
      <c r="G80" s="37" t="s">
        <v>146</v>
      </c>
      <c r="H80" s="38" t="s">
        <v>146</v>
      </c>
    </row>
    <row r="81" spans="1:8" ht="13.5" thickBot="1" x14ac:dyDescent="0.25">
      <c r="A81" s="1"/>
      <c r="B81" s="58" t="s">
        <v>199</v>
      </c>
      <c r="C81" s="67">
        <v>0</v>
      </c>
      <c r="D81" s="6">
        <f>D20*$C$81</f>
        <v>0</v>
      </c>
      <c r="E81" s="6">
        <f>E20*$C$81</f>
        <v>0</v>
      </c>
      <c r="F81" s="6">
        <f>F20*$C$81</f>
        <v>0</v>
      </c>
      <c r="G81" s="6">
        <f>G20*$C$81</f>
        <v>0</v>
      </c>
      <c r="H81" s="6">
        <f>H20*$C$81</f>
        <v>0</v>
      </c>
    </row>
    <row r="82" spans="1:8" ht="13.5" thickBot="1" x14ac:dyDescent="0.25">
      <c r="A82" s="1"/>
      <c r="B82" s="8" t="s">
        <v>157</v>
      </c>
      <c r="C82" s="68">
        <f>SUM(C81)</f>
        <v>0</v>
      </c>
      <c r="D82" s="9">
        <f>SUM(D81:D81)</f>
        <v>0</v>
      </c>
      <c r="E82" s="9">
        <f>SUM(E81:E81)</f>
        <v>0</v>
      </c>
      <c r="F82" s="9">
        <f>SUM(F81:F81)</f>
        <v>0</v>
      </c>
      <c r="G82" s="9">
        <f>SUM(G81:G81)</f>
        <v>0</v>
      </c>
      <c r="H82" s="9">
        <f>SUM(H81:H81)</f>
        <v>0</v>
      </c>
    </row>
    <row r="83" spans="1:8" ht="26.25" thickBot="1" x14ac:dyDescent="0.25">
      <c r="A83" s="1"/>
      <c r="B83" s="12" t="s">
        <v>200</v>
      </c>
      <c r="C83" s="15" t="s">
        <v>157</v>
      </c>
      <c r="D83" s="13" t="s">
        <v>146</v>
      </c>
      <c r="E83" s="13" t="s">
        <v>146</v>
      </c>
      <c r="F83" s="13" t="s">
        <v>146</v>
      </c>
      <c r="G83" s="13" t="s">
        <v>146</v>
      </c>
      <c r="H83" s="13" t="s">
        <v>146</v>
      </c>
    </row>
    <row r="84" spans="1:8" x14ac:dyDescent="0.2">
      <c r="A84" s="1"/>
      <c r="B84" s="58" t="s">
        <v>201</v>
      </c>
      <c r="C84" s="67">
        <f>C79</f>
        <v>9.7449999999999981E-2</v>
      </c>
      <c r="D84" s="6">
        <f>D79</f>
        <v>307.93712750000003</v>
      </c>
      <c r="E84" s="6">
        <f t="shared" ref="E84:H84" si="24">E79</f>
        <v>169.3681</v>
      </c>
      <c r="F84" s="6">
        <f t="shared" si="24"/>
        <v>169.3681</v>
      </c>
      <c r="G84" s="6">
        <f t="shared" si="24"/>
        <v>178.00606799999997</v>
      </c>
      <c r="H84" s="6">
        <f t="shared" si="24"/>
        <v>120.56806349999998</v>
      </c>
    </row>
    <row r="85" spans="1:8" x14ac:dyDescent="0.2">
      <c r="A85" s="1"/>
      <c r="B85" s="58" t="s">
        <v>202</v>
      </c>
      <c r="C85" s="67">
        <f>C82</f>
        <v>0</v>
      </c>
      <c r="D85" s="6">
        <f>D82</f>
        <v>0</v>
      </c>
      <c r="E85" s="6">
        <f t="shared" ref="E85:H85" si="25">E82</f>
        <v>0</v>
      </c>
      <c r="F85" s="6">
        <f t="shared" si="25"/>
        <v>0</v>
      </c>
      <c r="G85" s="6">
        <f t="shared" si="25"/>
        <v>0</v>
      </c>
      <c r="H85" s="6">
        <f t="shared" si="25"/>
        <v>0</v>
      </c>
    </row>
    <row r="86" spans="1:8" x14ac:dyDescent="0.2">
      <c r="A86" s="1"/>
      <c r="B86" s="110" t="s">
        <v>343</v>
      </c>
      <c r="C86" s="108">
        <f>SUM(C84:C85)</f>
        <v>9.7449999999999981E-2</v>
      </c>
      <c r="D86" s="109">
        <f t="shared" ref="D86:H86" si="26">SUM(D84:D85)</f>
        <v>307.93712750000003</v>
      </c>
      <c r="E86" s="109">
        <f t="shared" si="26"/>
        <v>169.3681</v>
      </c>
      <c r="F86" s="109">
        <f t="shared" si="26"/>
        <v>169.3681</v>
      </c>
      <c r="G86" s="109">
        <f t="shared" si="26"/>
        <v>178.00606799999997</v>
      </c>
      <c r="H86" s="109">
        <f t="shared" si="26"/>
        <v>120.56806349999998</v>
      </c>
    </row>
    <row r="87" spans="1:8" x14ac:dyDescent="0.2">
      <c r="A87" s="1"/>
      <c r="B87" s="141" t="s">
        <v>342</v>
      </c>
      <c r="C87" s="142">
        <f>C45</f>
        <v>0.36800000000000005</v>
      </c>
      <c r="D87" s="143">
        <f>$C$87*D79</f>
        <v>113.32086292000002</v>
      </c>
      <c r="E87" s="143">
        <f t="shared" ref="E87:H87" si="27">$C$87*E79</f>
        <v>62.327460800000004</v>
      </c>
      <c r="F87" s="143">
        <f t="shared" si="27"/>
        <v>62.327460800000004</v>
      </c>
      <c r="G87" s="143">
        <f t="shared" si="27"/>
        <v>65.506233023999997</v>
      </c>
      <c r="H87" s="143">
        <f t="shared" si="27"/>
        <v>44.369047367999997</v>
      </c>
    </row>
    <row r="88" spans="1:8" x14ac:dyDescent="0.2">
      <c r="A88" s="1"/>
      <c r="B88" s="141" t="s">
        <v>157</v>
      </c>
      <c r="C88" s="142"/>
      <c r="D88" s="143">
        <f>D86+D87</f>
        <v>421.25799042000006</v>
      </c>
      <c r="E88" s="143">
        <f t="shared" ref="E88:H88" si="28">E86+E87</f>
        <v>231.69556080000001</v>
      </c>
      <c r="F88" s="143">
        <f t="shared" si="28"/>
        <v>231.69556080000001</v>
      </c>
      <c r="G88" s="143">
        <f t="shared" si="28"/>
        <v>243.51230102399995</v>
      </c>
      <c r="H88" s="143">
        <f t="shared" si="28"/>
        <v>164.93711086799999</v>
      </c>
    </row>
    <row r="89" spans="1:8" ht="13.5" thickBot="1" x14ac:dyDescent="0.25">
      <c r="A89" s="1"/>
      <c r="B89" s="10"/>
      <c r="C89" s="18"/>
      <c r="D89" s="11"/>
      <c r="E89" s="11"/>
      <c r="F89" s="11"/>
      <c r="G89" s="11"/>
      <c r="H89" s="11"/>
    </row>
    <row r="90" spans="1:8" ht="13.5" thickBot="1" x14ac:dyDescent="0.25">
      <c r="A90" s="1"/>
      <c r="B90" s="33" t="s">
        <v>203</v>
      </c>
      <c r="C90" s="61"/>
      <c r="D90" s="34"/>
      <c r="E90" s="34"/>
      <c r="F90" s="34"/>
      <c r="G90" s="34"/>
      <c r="H90" s="35"/>
    </row>
    <row r="91" spans="1:8" ht="13.5" thickBot="1" x14ac:dyDescent="0.25">
      <c r="A91" s="1"/>
      <c r="B91" s="14" t="s">
        <v>204</v>
      </c>
      <c r="C91" s="15" t="s">
        <v>157</v>
      </c>
      <c r="D91" s="17" t="s">
        <v>146</v>
      </c>
      <c r="E91" s="13" t="s">
        <v>146</v>
      </c>
      <c r="F91" s="13" t="s">
        <v>146</v>
      </c>
      <c r="G91" s="13" t="s">
        <v>146</v>
      </c>
      <c r="H91" s="13" t="s">
        <v>146</v>
      </c>
    </row>
    <row r="92" spans="1:8" x14ac:dyDescent="0.2">
      <c r="A92" s="1"/>
      <c r="B92" s="58" t="s">
        <v>205</v>
      </c>
      <c r="C92" s="125">
        <f>Uniformes!H9</f>
        <v>47.49666666666667</v>
      </c>
      <c r="D92" s="7">
        <f>$C$92</f>
        <v>47.49666666666667</v>
      </c>
      <c r="E92" s="7">
        <f t="shared" ref="E92:H92" si="29">$C$92</f>
        <v>47.49666666666667</v>
      </c>
      <c r="F92" s="7">
        <f t="shared" si="29"/>
        <v>47.49666666666667</v>
      </c>
      <c r="G92" s="7">
        <f t="shared" si="29"/>
        <v>47.49666666666667</v>
      </c>
      <c r="H92" s="7">
        <f t="shared" si="29"/>
        <v>47.49666666666667</v>
      </c>
    </row>
    <row r="93" spans="1:8" x14ac:dyDescent="0.2">
      <c r="A93" s="1"/>
      <c r="B93" s="58" t="s">
        <v>206</v>
      </c>
      <c r="C93" s="125">
        <f>'Material Equip. Básico Resumido'!J107</f>
        <v>221.37033333333332</v>
      </c>
      <c r="D93" s="6">
        <f>$C$93/12</f>
        <v>18.447527777777776</v>
      </c>
      <c r="E93" s="6">
        <f>$C$93/12</f>
        <v>18.447527777777776</v>
      </c>
      <c r="F93" s="6">
        <f>$C$93/12</f>
        <v>18.447527777777776</v>
      </c>
      <c r="G93" s="6">
        <f>$C$93/12</f>
        <v>18.447527777777776</v>
      </c>
      <c r="H93" s="6">
        <f>$C$93/12</f>
        <v>18.447527777777776</v>
      </c>
    </row>
    <row r="94" spans="1:8" x14ac:dyDescent="0.2">
      <c r="A94" s="1"/>
      <c r="B94" s="58" t="s">
        <v>207</v>
      </c>
      <c r="C94" s="125">
        <f>'Material Equip. Básico Resumido'!M86</f>
        <v>106.82456999999999</v>
      </c>
      <c r="D94" s="6">
        <v>0</v>
      </c>
      <c r="E94" s="6">
        <f>$C$94/11</f>
        <v>9.7113245454545449</v>
      </c>
      <c r="F94" s="6">
        <f>$C$94/11</f>
        <v>9.7113245454545449</v>
      </c>
      <c r="G94" s="6">
        <f t="shared" ref="G94:H94" si="30">$C$94/11</f>
        <v>9.7113245454545449</v>
      </c>
      <c r="H94" s="6">
        <f t="shared" si="30"/>
        <v>9.7113245454545449</v>
      </c>
    </row>
    <row r="95" spans="1:8" x14ac:dyDescent="0.2">
      <c r="A95" s="1"/>
      <c r="B95" s="58"/>
      <c r="C95" s="125">
        <f>'Material Equip. Básico Resumido'!M20</f>
        <v>9.4750650000000025</v>
      </c>
      <c r="D95" s="6">
        <v>0</v>
      </c>
      <c r="E95" s="6">
        <v>0</v>
      </c>
      <c r="F95" s="6">
        <v>0</v>
      </c>
      <c r="G95" s="6">
        <f>C95</f>
        <v>9.4750650000000025</v>
      </c>
      <c r="H95" s="6">
        <v>0</v>
      </c>
    </row>
    <row r="96" spans="1:8" x14ac:dyDescent="0.2">
      <c r="A96" s="1"/>
      <c r="B96" s="58"/>
      <c r="C96" s="125">
        <f>'Material Equip. Básico Resumido'!M37</f>
        <v>39.099885000000008</v>
      </c>
      <c r="D96" s="6">
        <v>0</v>
      </c>
      <c r="E96" s="6">
        <f>C96</f>
        <v>39.099885000000008</v>
      </c>
      <c r="F96" s="6">
        <v>0</v>
      </c>
      <c r="G96" s="6">
        <v>0</v>
      </c>
      <c r="H96" s="6">
        <v>0</v>
      </c>
    </row>
    <row r="97" spans="1:8" x14ac:dyDescent="0.2">
      <c r="A97" s="1"/>
      <c r="B97" s="58"/>
      <c r="C97" s="125">
        <f>'Material Equip. Básico Resumido'!M48</f>
        <v>12.718860000000005</v>
      </c>
      <c r="D97" s="6">
        <v>0</v>
      </c>
      <c r="E97" s="6">
        <v>0</v>
      </c>
      <c r="F97" s="6">
        <f>C97</f>
        <v>12.718860000000005</v>
      </c>
      <c r="G97" s="6">
        <v>0</v>
      </c>
      <c r="H97" s="6">
        <v>0</v>
      </c>
    </row>
    <row r="98" spans="1:8" x14ac:dyDescent="0.2">
      <c r="A98" s="1"/>
      <c r="B98" s="58" t="s">
        <v>208</v>
      </c>
      <c r="C98" s="125">
        <f>'EPI '!H16</f>
        <v>20.674777777777781</v>
      </c>
      <c r="D98" s="6">
        <f>$C$98</f>
        <v>20.674777777777781</v>
      </c>
      <c r="E98" s="6">
        <f t="shared" ref="E98:H98" si="31">$C$98</f>
        <v>20.674777777777781</v>
      </c>
      <c r="F98" s="6">
        <f t="shared" si="31"/>
        <v>20.674777777777781</v>
      </c>
      <c r="G98" s="6">
        <f t="shared" si="31"/>
        <v>20.674777777777781</v>
      </c>
      <c r="H98" s="6">
        <f t="shared" si="31"/>
        <v>20.674777777777781</v>
      </c>
    </row>
    <row r="99" spans="1:8" ht="13.5" thickBot="1" x14ac:dyDescent="0.25">
      <c r="A99" s="1"/>
      <c r="B99" s="58" t="s">
        <v>209</v>
      </c>
      <c r="C99" s="126"/>
      <c r="D99" s="6">
        <v>0</v>
      </c>
      <c r="E99" s="6">
        <v>0</v>
      </c>
      <c r="F99" s="6">
        <v>0</v>
      </c>
      <c r="G99" s="6">
        <v>0</v>
      </c>
      <c r="H99" s="6">
        <v>0</v>
      </c>
    </row>
    <row r="100" spans="1:8" ht="13.5" thickBot="1" x14ac:dyDescent="0.25">
      <c r="A100" s="1"/>
      <c r="B100" s="8" t="s">
        <v>210</v>
      </c>
      <c r="C100" s="68"/>
      <c r="D100" s="9">
        <f>SUM(D92:D99)</f>
        <v>86.618972222222226</v>
      </c>
      <c r="E100" s="9">
        <f>SUM(E92:E99)</f>
        <v>135.4301817676768</v>
      </c>
      <c r="F100" s="9">
        <f>SUM(F92:F99)</f>
        <v>109.04915676767678</v>
      </c>
      <c r="G100" s="9">
        <f>SUM(G92:G99)</f>
        <v>105.80536176767677</v>
      </c>
      <c r="H100" s="9">
        <f>SUM(H92:H99)</f>
        <v>96.330296767676771</v>
      </c>
    </row>
    <row r="101" spans="1:8" ht="13.5" thickBot="1" x14ac:dyDescent="0.25">
      <c r="A101" s="1"/>
      <c r="B101" s="10"/>
      <c r="C101" s="18"/>
      <c r="D101" s="11"/>
      <c r="E101" s="11"/>
      <c r="F101" s="11"/>
      <c r="G101" s="11"/>
      <c r="H101" s="11"/>
    </row>
    <row r="102" spans="1:8" ht="13.5" thickBot="1" x14ac:dyDescent="0.25">
      <c r="A102" s="1"/>
      <c r="B102" s="33" t="s">
        <v>211</v>
      </c>
      <c r="C102" s="61"/>
      <c r="D102" s="34"/>
      <c r="E102" s="34"/>
      <c r="F102" s="34"/>
      <c r="G102" s="34"/>
      <c r="H102" s="35"/>
    </row>
    <row r="103" spans="1:8" ht="13.5" thickBot="1" x14ac:dyDescent="0.25">
      <c r="A103" s="1"/>
      <c r="B103" s="14" t="s">
        <v>212</v>
      </c>
      <c r="C103" s="71" t="s">
        <v>213</v>
      </c>
      <c r="D103" s="17" t="s">
        <v>146</v>
      </c>
      <c r="E103" s="13" t="s">
        <v>146</v>
      </c>
      <c r="F103" s="13" t="s">
        <v>146</v>
      </c>
      <c r="G103" s="13" t="s">
        <v>146</v>
      </c>
      <c r="H103" s="13" t="s">
        <v>146</v>
      </c>
    </row>
    <row r="104" spans="1:8" x14ac:dyDescent="0.2">
      <c r="A104" s="1"/>
      <c r="B104" s="58" t="s">
        <v>214</v>
      </c>
      <c r="C104" s="115">
        <v>0.05</v>
      </c>
      <c r="D104" s="7">
        <f>D121*$C$104</f>
        <v>328.31550000000004</v>
      </c>
      <c r="E104" s="7">
        <f t="shared" ref="E104:H104" si="32">E121*$C$104</f>
        <v>186.69000000000003</v>
      </c>
      <c r="F104" s="7">
        <f t="shared" si="32"/>
        <v>185.37100000000001</v>
      </c>
      <c r="G104" s="7">
        <f t="shared" si="32"/>
        <v>213.54899999999998</v>
      </c>
      <c r="H104" s="7">
        <f t="shared" si="32"/>
        <v>161.91650000000001</v>
      </c>
    </row>
    <row r="105" spans="1:8" x14ac:dyDescent="0.2">
      <c r="A105" s="1"/>
      <c r="B105" s="58" t="s">
        <v>215</v>
      </c>
      <c r="C105" s="67">
        <v>0.1</v>
      </c>
      <c r="D105" s="6">
        <f>(D$121+D$104)*$C$105</f>
        <v>689.46255000000008</v>
      </c>
      <c r="E105" s="6">
        <f t="shared" ref="E105:G105" si="33">(E$121+E$104)*$C$105</f>
        <v>392.04900000000004</v>
      </c>
      <c r="F105" s="6">
        <f t="shared" si="33"/>
        <v>389.27910000000003</v>
      </c>
      <c r="G105" s="6">
        <f t="shared" si="33"/>
        <v>448.4529</v>
      </c>
      <c r="H105" s="6">
        <f>(H$121+H$104)*$C$105</f>
        <v>340.02465000000001</v>
      </c>
    </row>
    <row r="106" spans="1:8" x14ac:dyDescent="0.2">
      <c r="A106" s="1"/>
      <c r="B106" s="58" t="s">
        <v>216</v>
      </c>
      <c r="C106" s="67" t="s">
        <v>145</v>
      </c>
      <c r="D106" s="42">
        <v>0</v>
      </c>
      <c r="E106" s="43">
        <v>0</v>
      </c>
      <c r="F106" s="43">
        <v>0</v>
      </c>
      <c r="G106" s="43">
        <v>0</v>
      </c>
      <c r="H106" s="43">
        <v>0</v>
      </c>
    </row>
    <row r="107" spans="1:8" x14ac:dyDescent="0.2">
      <c r="A107" s="1"/>
      <c r="B107" s="58" t="s">
        <v>217</v>
      </c>
      <c r="C107" s="67">
        <v>6.4999999999999997E-3</v>
      </c>
      <c r="D107" s="6">
        <f>(D$121+D$104+D$105)/(1-($C$107+$C$108+$C$110))*$C107</f>
        <v>53.964501724137925</v>
      </c>
      <c r="E107" s="6">
        <f t="shared" ref="E107:H107" si="34">(E$121+E$104+E$105)/(1-($C$107+$C$108+$C$110))*$C107</f>
        <v>30.685827586206898</v>
      </c>
      <c r="F107" s="6">
        <f t="shared" si="34"/>
        <v>30.469026436781608</v>
      </c>
      <c r="G107" s="6">
        <f t="shared" si="34"/>
        <v>35.100582758620689</v>
      </c>
      <c r="H107" s="6">
        <f t="shared" si="34"/>
        <v>26.61386149425287</v>
      </c>
    </row>
    <row r="108" spans="1:8" x14ac:dyDescent="0.2">
      <c r="A108" s="1"/>
      <c r="B108" s="58" t="s">
        <v>218</v>
      </c>
      <c r="C108" s="67">
        <v>0.03</v>
      </c>
      <c r="D108" s="6">
        <f t="shared" ref="D108:H110" si="35">(D$121+D$104+D$105)/(1-($C$107+$C$108+$C$110))*$C108</f>
        <v>249.06693103448274</v>
      </c>
      <c r="E108" s="6">
        <f t="shared" si="35"/>
        <v>141.62689655172414</v>
      </c>
      <c r="F108" s="6">
        <f t="shared" si="35"/>
        <v>140.62627586206895</v>
      </c>
      <c r="G108" s="6">
        <f t="shared" si="35"/>
        <v>162.00268965517239</v>
      </c>
      <c r="H108" s="6">
        <f t="shared" si="35"/>
        <v>122.83320689655172</v>
      </c>
    </row>
    <row r="109" spans="1:8" x14ac:dyDescent="0.2">
      <c r="A109" s="1"/>
      <c r="B109" s="58" t="s">
        <v>219</v>
      </c>
      <c r="C109" s="70">
        <v>0</v>
      </c>
      <c r="D109" s="6">
        <f t="shared" si="35"/>
        <v>0</v>
      </c>
      <c r="E109" s="6">
        <f t="shared" si="35"/>
        <v>0</v>
      </c>
      <c r="F109" s="6">
        <f t="shared" si="35"/>
        <v>0</v>
      </c>
      <c r="G109" s="6">
        <f t="shared" si="35"/>
        <v>0</v>
      </c>
      <c r="H109" s="6">
        <f t="shared" si="35"/>
        <v>0</v>
      </c>
    </row>
    <row r="110" spans="1:8" ht="13.5" thickBot="1" x14ac:dyDescent="0.25">
      <c r="A110" s="1"/>
      <c r="B110" s="58" t="s">
        <v>220</v>
      </c>
      <c r="C110" s="67">
        <v>0.05</v>
      </c>
      <c r="D110" s="6">
        <f t="shared" si="35"/>
        <v>415.11155172413794</v>
      </c>
      <c r="E110" s="6">
        <f t="shared" si="35"/>
        <v>236.04482758620694</v>
      </c>
      <c r="F110" s="6">
        <f t="shared" si="35"/>
        <v>234.37712643678162</v>
      </c>
      <c r="G110" s="6">
        <f t="shared" si="35"/>
        <v>270.00448275862067</v>
      </c>
      <c r="H110" s="6">
        <f t="shared" si="35"/>
        <v>204.72201149425288</v>
      </c>
    </row>
    <row r="111" spans="1:8" ht="13.5" thickBot="1" x14ac:dyDescent="0.25">
      <c r="A111" s="1"/>
      <c r="B111" s="8" t="s">
        <v>221</v>
      </c>
      <c r="C111" s="111">
        <f>SUM(C104:C105,C107:C110)</f>
        <v>0.23650000000000004</v>
      </c>
      <c r="D111" s="9">
        <f>SUM(D104:D110)</f>
        <v>1735.9210344827588</v>
      </c>
      <c r="E111" s="9">
        <f t="shared" ref="E111:H111" si="36">SUM(E104:E110)</f>
        <v>987.09655172413795</v>
      </c>
      <c r="F111" s="9">
        <f t="shared" si="36"/>
        <v>980.12252873563227</v>
      </c>
      <c r="G111" s="9">
        <f t="shared" si="36"/>
        <v>1129.1096551724138</v>
      </c>
      <c r="H111" s="9">
        <f t="shared" si="36"/>
        <v>856.11022988505749</v>
      </c>
    </row>
    <row r="112" spans="1:8" x14ac:dyDescent="0.2">
      <c r="A112" s="1"/>
      <c r="B112" s="257" t="s">
        <v>222</v>
      </c>
      <c r="C112" s="257"/>
      <c r="D112" s="257"/>
      <c r="E112" s="257"/>
      <c r="F112" s="257"/>
      <c r="G112" s="257"/>
      <c r="H112" s="257"/>
    </row>
    <row r="113" spans="1:8" x14ac:dyDescent="0.2">
      <c r="A113" s="1"/>
      <c r="B113" s="258" t="s">
        <v>223</v>
      </c>
      <c r="C113" s="258"/>
      <c r="D113" s="258"/>
      <c r="E113" s="258"/>
      <c r="F113" s="258"/>
      <c r="G113" s="258"/>
      <c r="H113" s="258"/>
    </row>
    <row r="114" spans="1:8" ht="13.5" thickBot="1" x14ac:dyDescent="0.25">
      <c r="A114" s="1"/>
      <c r="B114" s="59" t="s">
        <v>224</v>
      </c>
      <c r="C114" s="41">
        <f>1-C111</f>
        <v>0.76349999999999996</v>
      </c>
      <c r="D114" s="259"/>
      <c r="E114" s="259"/>
      <c r="F114" s="259"/>
      <c r="G114" s="259"/>
      <c r="H114" s="259"/>
    </row>
    <row r="115" spans="1:8" ht="13.5" thickBot="1" x14ac:dyDescent="0.25">
      <c r="A115" s="1"/>
      <c r="B115" s="260" t="s">
        <v>225</v>
      </c>
      <c r="C115" s="261"/>
      <c r="D115" s="37" t="s">
        <v>146</v>
      </c>
      <c r="E115" s="37" t="s">
        <v>146</v>
      </c>
      <c r="F115" s="37" t="s">
        <v>146</v>
      </c>
      <c r="G115" s="37" t="s">
        <v>146</v>
      </c>
      <c r="H115" s="38" t="s">
        <v>146</v>
      </c>
    </row>
    <row r="116" spans="1:8" x14ac:dyDescent="0.2">
      <c r="A116" s="1"/>
      <c r="B116" s="262" t="s">
        <v>226</v>
      </c>
      <c r="C116" s="263"/>
      <c r="D116" s="39">
        <f>D27</f>
        <v>3159.95</v>
      </c>
      <c r="E116" s="6">
        <f>E27</f>
        <v>1738</v>
      </c>
      <c r="F116" s="6">
        <f>F27</f>
        <v>1738</v>
      </c>
      <c r="G116" s="6">
        <f>G27</f>
        <v>1826.64</v>
      </c>
      <c r="H116" s="6">
        <f>H27</f>
        <v>1237.23</v>
      </c>
    </row>
    <row r="117" spans="1:8" x14ac:dyDescent="0.2">
      <c r="A117" s="1"/>
      <c r="B117" s="248" t="s">
        <v>227</v>
      </c>
      <c r="C117" s="249"/>
      <c r="D117" s="39">
        <f>D59</f>
        <v>2661.6484722629839</v>
      </c>
      <c r="E117" s="6">
        <f>E59</f>
        <v>1498.41167038816</v>
      </c>
      <c r="F117" s="6">
        <f>F59</f>
        <v>1498.41167038816</v>
      </c>
      <c r="G117" s="6">
        <f>G59</f>
        <v>1958.1144318974848</v>
      </c>
      <c r="H117" s="6">
        <f>H59</f>
        <v>1647.1064902096336</v>
      </c>
    </row>
    <row r="118" spans="1:8" x14ac:dyDescent="0.2">
      <c r="A118" s="1"/>
      <c r="B118" s="248" t="s">
        <v>228</v>
      </c>
      <c r="C118" s="249"/>
      <c r="D118" s="39">
        <f>D69</f>
        <v>236.83825250000001</v>
      </c>
      <c r="E118" s="6">
        <f>E69</f>
        <v>130.26310000000001</v>
      </c>
      <c r="F118" s="6">
        <f>F69</f>
        <v>130.26310000000001</v>
      </c>
      <c r="G118" s="6">
        <f>G69</f>
        <v>136.906668</v>
      </c>
      <c r="H118" s="6">
        <f>H69</f>
        <v>92.730388499999989</v>
      </c>
    </row>
    <row r="119" spans="1:8" x14ac:dyDescent="0.2">
      <c r="A119" s="1"/>
      <c r="B119" s="248" t="s">
        <v>229</v>
      </c>
      <c r="C119" s="249"/>
      <c r="D119" s="39">
        <f>D88</f>
        <v>421.25799042000006</v>
      </c>
      <c r="E119" s="39">
        <f>E88</f>
        <v>231.69556080000001</v>
      </c>
      <c r="F119" s="39">
        <f>F88</f>
        <v>231.69556080000001</v>
      </c>
      <c r="G119" s="39">
        <f>G88</f>
        <v>243.51230102399995</v>
      </c>
      <c r="H119" s="39">
        <f>H88</f>
        <v>164.93711086799999</v>
      </c>
    </row>
    <row r="120" spans="1:8" ht="13.5" thickBot="1" x14ac:dyDescent="0.25">
      <c r="A120" s="1"/>
      <c r="B120" s="236" t="s">
        <v>230</v>
      </c>
      <c r="C120" s="237"/>
      <c r="D120" s="39">
        <f>D100</f>
        <v>86.618972222222226</v>
      </c>
      <c r="E120" s="6">
        <f t="shared" ref="E120:H120" si="37">E100</f>
        <v>135.4301817676768</v>
      </c>
      <c r="F120" s="6">
        <f t="shared" si="37"/>
        <v>109.04915676767678</v>
      </c>
      <c r="G120" s="6">
        <f t="shared" si="37"/>
        <v>105.80536176767677</v>
      </c>
      <c r="H120" s="6">
        <f t="shared" si="37"/>
        <v>96.330296767676771</v>
      </c>
    </row>
    <row r="121" spans="1:8" ht="15" customHeight="1" thickBot="1" x14ac:dyDescent="0.25">
      <c r="A121" s="1"/>
      <c r="B121" s="238" t="s">
        <v>231</v>
      </c>
      <c r="C121" s="239"/>
      <c r="D121" s="9">
        <f>ROUND(SUM(D116:D120),2)</f>
        <v>6566.31</v>
      </c>
      <c r="E121" s="9">
        <f>ROUND(SUM(E116:E120),2)</f>
        <v>3733.8</v>
      </c>
      <c r="F121" s="9">
        <f>ROUND(SUM(F116:F120),2)</f>
        <v>3707.42</v>
      </c>
      <c r="G121" s="9">
        <f>ROUND(SUM(G116:G120),2)</f>
        <v>4270.9799999999996</v>
      </c>
      <c r="H121" s="9">
        <f>ROUND(SUM(H116:H120),2)</f>
        <v>3238.33</v>
      </c>
    </row>
    <row r="122" spans="1:8" ht="13.5" thickBot="1" x14ac:dyDescent="0.25">
      <c r="A122" s="1"/>
      <c r="B122" s="236" t="s">
        <v>232</v>
      </c>
      <c r="C122" s="237"/>
      <c r="D122" s="6">
        <f>D111</f>
        <v>1735.9210344827588</v>
      </c>
      <c r="E122" s="6">
        <f t="shared" ref="E122:H122" si="38">E111</f>
        <v>987.09655172413795</v>
      </c>
      <c r="F122" s="6">
        <f t="shared" si="38"/>
        <v>980.12252873563227</v>
      </c>
      <c r="G122" s="6">
        <f t="shared" si="38"/>
        <v>1129.1096551724138</v>
      </c>
      <c r="H122" s="6">
        <f t="shared" si="38"/>
        <v>856.11022988505749</v>
      </c>
    </row>
    <row r="123" spans="1:8" ht="13.5" thickBot="1" x14ac:dyDescent="0.25">
      <c r="A123" s="1"/>
      <c r="B123" s="240" t="s">
        <v>233</v>
      </c>
      <c r="C123" s="241"/>
      <c r="D123" s="40">
        <f>ROUND(D121+D122,2)</f>
        <v>8302.23</v>
      </c>
      <c r="E123" s="40">
        <f>ROUND(E121+E122,2)</f>
        <v>4720.8999999999996</v>
      </c>
      <c r="F123" s="9">
        <f>ROUND(F121+F122,2)</f>
        <v>4687.54</v>
      </c>
      <c r="G123" s="9">
        <f>ROUND(G121+G122,2)</f>
        <v>5400.09</v>
      </c>
      <c r="H123" s="9">
        <f>ROUND(H121+H122,2)</f>
        <v>4094.44</v>
      </c>
    </row>
    <row r="124" spans="1:8" x14ac:dyDescent="0.2">
      <c r="A124" s="1"/>
      <c r="B124" s="10"/>
      <c r="C124" s="10"/>
      <c r="D124" s="10"/>
      <c r="E124" s="10"/>
      <c r="F124" s="10"/>
      <c r="G124" s="10"/>
      <c r="H124" s="10"/>
    </row>
    <row r="125" spans="1:8" ht="15.75" customHeight="1" x14ac:dyDescent="0.2">
      <c r="A125" s="1"/>
      <c r="B125" s="245" t="s">
        <v>234</v>
      </c>
      <c r="C125" s="246"/>
      <c r="D125" s="246"/>
      <c r="E125" s="246"/>
      <c r="F125" s="246"/>
      <c r="G125" s="246"/>
      <c r="H125" s="246"/>
    </row>
    <row r="126" spans="1:8" ht="13.5" thickBot="1" x14ac:dyDescent="0.25">
      <c r="A126" s="1"/>
      <c r="B126" s="247"/>
      <c r="C126" s="247"/>
      <c r="D126" s="247"/>
      <c r="E126" s="247"/>
      <c r="F126" s="247"/>
      <c r="G126" s="247"/>
      <c r="H126" s="247"/>
    </row>
    <row r="127" spans="1:8" ht="15.75" customHeight="1" thickBot="1" x14ac:dyDescent="0.25">
      <c r="A127" s="1"/>
      <c r="B127" s="242" t="s">
        <v>235</v>
      </c>
      <c r="C127" s="243"/>
      <c r="D127" s="243"/>
      <c r="E127" s="243"/>
      <c r="F127" s="243"/>
      <c r="G127" s="243"/>
      <c r="H127" s="244"/>
    </row>
    <row r="128" spans="1:8" ht="15.75" customHeight="1" thickBot="1" x14ac:dyDescent="0.25">
      <c r="A128" s="1"/>
      <c r="B128" s="193" t="s">
        <v>236</v>
      </c>
      <c r="C128" s="199" t="s">
        <v>3</v>
      </c>
      <c r="D128" s="205" t="s">
        <v>237</v>
      </c>
      <c r="E128" s="210" t="s">
        <v>238</v>
      </c>
      <c r="F128" s="215"/>
      <c r="G128" s="216"/>
      <c r="H128" s="199"/>
    </row>
    <row r="129" spans="1:8" x14ac:dyDescent="0.2">
      <c r="A129" s="1"/>
      <c r="B129" s="194" t="s">
        <v>486</v>
      </c>
      <c r="C129" s="200" t="s">
        <v>239</v>
      </c>
      <c r="D129" s="206">
        <v>1</v>
      </c>
      <c r="E129" s="211">
        <f>D123*D129</f>
        <v>8302.23</v>
      </c>
      <c r="F129" s="211"/>
      <c r="G129" s="217"/>
      <c r="H129" s="219"/>
    </row>
    <row r="130" spans="1:8" x14ac:dyDescent="0.2">
      <c r="A130" s="1"/>
      <c r="B130" s="195" t="s">
        <v>485</v>
      </c>
      <c r="C130" s="201" t="s">
        <v>239</v>
      </c>
      <c r="D130" s="207">
        <v>3</v>
      </c>
      <c r="E130" s="212">
        <f>D130*E123</f>
        <v>14162.699999999999</v>
      </c>
      <c r="F130" s="212"/>
      <c r="G130" s="217"/>
      <c r="H130" s="219"/>
    </row>
    <row r="131" spans="1:8" x14ac:dyDescent="0.2">
      <c r="A131" s="1"/>
      <c r="B131" s="196" t="s">
        <v>484</v>
      </c>
      <c r="C131" s="202" t="s">
        <v>239</v>
      </c>
      <c r="D131" s="207">
        <v>4</v>
      </c>
      <c r="E131" s="212">
        <f>D131*F123</f>
        <v>18750.16</v>
      </c>
      <c r="F131" s="212"/>
      <c r="G131" s="217"/>
      <c r="H131" s="219"/>
    </row>
    <row r="132" spans="1:8" x14ac:dyDescent="0.2">
      <c r="A132" s="1"/>
      <c r="B132" s="196" t="s">
        <v>482</v>
      </c>
      <c r="C132" s="202" t="s">
        <v>239</v>
      </c>
      <c r="D132" s="207">
        <v>1</v>
      </c>
      <c r="E132" s="212">
        <f>D132*G123</f>
        <v>5400.09</v>
      </c>
      <c r="F132" s="212"/>
      <c r="G132" s="217"/>
      <c r="H132" s="219"/>
    </row>
    <row r="133" spans="1:8" ht="13.5" thickBot="1" x14ac:dyDescent="0.25">
      <c r="A133" s="1"/>
      <c r="B133" s="197" t="s">
        <v>483</v>
      </c>
      <c r="C133" s="203" t="s">
        <v>239</v>
      </c>
      <c r="D133" s="208">
        <v>3</v>
      </c>
      <c r="E133" s="213">
        <f>D133*H123</f>
        <v>12283.32</v>
      </c>
      <c r="F133" s="213"/>
      <c r="G133" s="217"/>
      <c r="H133" s="219"/>
    </row>
    <row r="134" spans="1:8" ht="13.5" thickBot="1" x14ac:dyDescent="0.25">
      <c r="A134" s="1"/>
      <c r="B134" s="198"/>
      <c r="C134" s="204"/>
      <c r="D134" s="209"/>
      <c r="E134" s="214"/>
      <c r="F134" s="214"/>
      <c r="G134" s="2"/>
      <c r="H134" s="220"/>
    </row>
    <row r="135" spans="1:8" ht="16.5" customHeight="1" thickBot="1" x14ac:dyDescent="0.25">
      <c r="A135" s="1"/>
      <c r="B135" s="231" t="s">
        <v>240</v>
      </c>
      <c r="C135" s="232"/>
      <c r="D135" s="233"/>
      <c r="E135" s="147">
        <f>SUM(E129:F134)</f>
        <v>58898.499999999993</v>
      </c>
      <c r="F135" s="148"/>
      <c r="G135" s="218"/>
      <c r="H135" s="221"/>
    </row>
    <row r="136" spans="1:8" s="19" customFormat="1" ht="15" customHeight="1" thickBot="1" x14ac:dyDescent="0.25">
      <c r="A136" s="18"/>
      <c r="B136" s="234" t="s">
        <v>493</v>
      </c>
      <c r="C136" s="235"/>
      <c r="D136" s="235"/>
      <c r="E136" s="149">
        <f>E135*12</f>
        <v>706781.99999999988</v>
      </c>
      <c r="F136" s="150"/>
      <c r="G136" s="218"/>
      <c r="H136" s="222"/>
    </row>
    <row r="137" spans="1:8" s="19" customFormat="1" x14ac:dyDescent="0.2"/>
    <row r="138" spans="1:8" s="19" customFormat="1" x14ac:dyDescent="0.2"/>
    <row r="139" spans="1:8" s="19" customFormat="1" x14ac:dyDescent="0.2"/>
    <row r="140" spans="1:8" s="19" customFormat="1" x14ac:dyDescent="0.2"/>
    <row r="141" spans="1:8" s="19" customFormat="1" x14ac:dyDescent="0.2"/>
    <row r="142" spans="1:8" s="19" customFormat="1" x14ac:dyDescent="0.2"/>
    <row r="143" spans="1:8" s="19" customFormat="1" x14ac:dyDescent="0.2"/>
    <row r="144" spans="1:8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pans="2:8" s="19" customFormat="1" x14ac:dyDescent="0.2"/>
    <row r="306" spans="2:8" s="19" customFormat="1" x14ac:dyDescent="0.2"/>
    <row r="307" spans="2:8" s="19" customFormat="1" x14ac:dyDescent="0.2"/>
    <row r="308" spans="2:8" s="19" customFormat="1" x14ac:dyDescent="0.2"/>
    <row r="309" spans="2:8" s="19" customFormat="1" x14ac:dyDescent="0.2">
      <c r="B309" s="2"/>
      <c r="C309" s="20"/>
      <c r="D309" s="20"/>
      <c r="E309" s="20"/>
      <c r="F309" s="20"/>
      <c r="G309" s="20"/>
      <c r="H309" s="20"/>
    </row>
  </sheetData>
  <sheetProtection selectLockedCells="1" selectUnlockedCells="1"/>
  <mergeCells count="33">
    <mergeCell ref="B14:C14"/>
    <mergeCell ref="B1:H1"/>
    <mergeCell ref="B2:H2"/>
    <mergeCell ref="B3:H3"/>
    <mergeCell ref="B5:H5"/>
    <mergeCell ref="B6:C6"/>
    <mergeCell ref="B7:C7"/>
    <mergeCell ref="B8:C8"/>
    <mergeCell ref="B9:C9"/>
    <mergeCell ref="B11:H11"/>
    <mergeCell ref="B12:C12"/>
    <mergeCell ref="B13:C13"/>
    <mergeCell ref="B119:C119"/>
    <mergeCell ref="B15:C15"/>
    <mergeCell ref="B16:C16"/>
    <mergeCell ref="B29:H29"/>
    <mergeCell ref="B71:H71"/>
    <mergeCell ref="B112:H112"/>
    <mergeCell ref="B113:H113"/>
    <mergeCell ref="D114:H114"/>
    <mergeCell ref="B115:C115"/>
    <mergeCell ref="B116:C116"/>
    <mergeCell ref="B117:C117"/>
    <mergeCell ref="B118:C118"/>
    <mergeCell ref="B135:D135"/>
    <mergeCell ref="B136:D136"/>
    <mergeCell ref="B120:C120"/>
    <mergeCell ref="B121:C121"/>
    <mergeCell ref="B122:C122"/>
    <mergeCell ref="B123:C123"/>
    <mergeCell ref="B127:H127"/>
    <mergeCell ref="B125:H125"/>
    <mergeCell ref="B126:H12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firstPageNumber="0" orientation="portrait" horizontalDpi="300" verticalDpi="300" r:id="rId1"/>
  <headerFooter alignWithMargins="0">
    <oddFooter>Página &amp;P de &amp;N</oddFooter>
  </headerFooter>
  <rowBreaks count="1" manualBreakCount="1">
    <brk id="89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abSelected="1" view="pageBreakPreview" topLeftCell="B1" zoomScale="160" zoomScaleNormal="100" zoomScaleSheetLayoutView="160" workbookViewId="0">
      <pane ySplit="3" topLeftCell="A4" activePane="bottomLeft" state="frozen"/>
      <selection pane="bottomLeft" activeCell="G96" sqref="G96"/>
    </sheetView>
  </sheetViews>
  <sheetFormatPr defaultColWidth="9.140625" defaultRowHeight="12.75" x14ac:dyDescent="0.2"/>
  <cols>
    <col min="1" max="1" width="3.85546875" style="28" bestFit="1" customWidth="1"/>
    <col min="2" max="2" width="24.42578125" style="28" customWidth="1"/>
    <col min="3" max="3" width="4.42578125" style="28" customWidth="1"/>
    <col min="4" max="4" width="3.42578125" style="28" customWidth="1"/>
    <col min="5" max="6" width="10.140625" style="28" customWidth="1"/>
    <col min="7" max="7" width="11.140625" style="28" customWidth="1"/>
    <col min="8" max="8" width="9.85546875" style="28" customWidth="1"/>
    <col min="9" max="9" width="7" style="28" customWidth="1"/>
    <col min="10" max="10" width="9.85546875" style="28" customWidth="1"/>
    <col min="11" max="11" width="5.28515625" style="28" customWidth="1"/>
    <col min="12" max="12" width="5.42578125" style="28" customWidth="1"/>
    <col min="13" max="13" width="10.7109375" style="28" customWidth="1"/>
    <col min="14" max="16384" width="9.140625" style="28"/>
  </cols>
  <sheetData>
    <row r="1" spans="1:13" ht="26.25" hidden="1" x14ac:dyDescent="0.4">
      <c r="A1" s="296"/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</row>
    <row r="2" spans="1:13" hidden="1" x14ac:dyDescent="0.2">
      <c r="A2" s="297" t="s">
        <v>0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</row>
    <row r="3" spans="1:13" ht="60.6" hidden="1" customHeight="1" x14ac:dyDescent="0.2">
      <c r="A3" s="72" t="s">
        <v>1</v>
      </c>
      <c r="B3" s="73" t="s">
        <v>2</v>
      </c>
      <c r="C3" s="72" t="s">
        <v>3</v>
      </c>
      <c r="D3" s="72" t="s">
        <v>4</v>
      </c>
      <c r="E3" s="72"/>
      <c r="F3" s="72"/>
      <c r="G3" s="72"/>
      <c r="H3" s="74" t="s">
        <v>5</v>
      </c>
      <c r="I3" s="72" t="s">
        <v>6</v>
      </c>
      <c r="J3" s="72" t="s">
        <v>7</v>
      </c>
      <c r="K3" s="72" t="s">
        <v>8</v>
      </c>
      <c r="L3" s="72" t="s">
        <v>9</v>
      </c>
      <c r="M3" s="72" t="s">
        <v>10</v>
      </c>
    </row>
    <row r="4" spans="1:13" s="29" customFormat="1" x14ac:dyDescent="0.2">
      <c r="A4" s="294" t="s">
        <v>11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</row>
    <row r="5" spans="1:13" ht="22.5" x14ac:dyDescent="0.2">
      <c r="A5" s="75" t="s">
        <v>12</v>
      </c>
      <c r="B5" s="83" t="s">
        <v>13</v>
      </c>
      <c r="C5" s="75" t="s">
        <v>14</v>
      </c>
      <c r="D5" s="76">
        <v>1</v>
      </c>
      <c r="E5" s="133">
        <v>267.56400000000002</v>
      </c>
      <c r="F5" s="133">
        <v>267.56400000000002</v>
      </c>
      <c r="G5" s="76"/>
      <c r="H5" s="133">
        <v>267.56400000000002</v>
      </c>
      <c r="I5" s="77">
        <f>(H5*0.9)/12*(1/10)</f>
        <v>2.0067300000000006</v>
      </c>
      <c r="J5" s="77">
        <f t="shared" ref="J5:J18" si="0">I5*D5</f>
        <v>2.0067300000000006</v>
      </c>
      <c r="K5" s="78">
        <v>12</v>
      </c>
      <c r="L5" s="79" t="s">
        <v>15</v>
      </c>
      <c r="M5" s="79">
        <f>J5*K5</f>
        <v>24.080760000000005</v>
      </c>
    </row>
    <row r="6" spans="1:13" ht="22.5" x14ac:dyDescent="0.2">
      <c r="A6" s="75" t="s">
        <v>16</v>
      </c>
      <c r="B6" s="83" t="s">
        <v>427</v>
      </c>
      <c r="C6" s="75" t="s">
        <v>14</v>
      </c>
      <c r="D6" s="76">
        <v>1</v>
      </c>
      <c r="E6" s="133">
        <v>53.394000000000005</v>
      </c>
      <c r="F6" s="133">
        <v>53.394000000000005</v>
      </c>
      <c r="G6" s="76"/>
      <c r="H6" s="133">
        <v>53.394000000000005</v>
      </c>
      <c r="I6" s="77">
        <f t="shared" ref="I6:I18" si="1">(H6*0.9)/12*(1/10)</f>
        <v>0.40045500000000012</v>
      </c>
      <c r="J6" s="77">
        <f t="shared" si="0"/>
        <v>0.40045500000000012</v>
      </c>
      <c r="K6" s="78">
        <v>12</v>
      </c>
      <c r="L6" s="79" t="s">
        <v>15</v>
      </c>
      <c r="M6" s="79">
        <f t="shared" ref="M6:M18" si="2">J6*K6</f>
        <v>4.8054600000000018</v>
      </c>
    </row>
    <row r="7" spans="1:13" x14ac:dyDescent="0.2">
      <c r="A7" s="75" t="s">
        <v>17</v>
      </c>
      <c r="B7" s="83" t="s">
        <v>18</v>
      </c>
      <c r="C7" s="75" t="s">
        <v>14</v>
      </c>
      <c r="D7" s="76">
        <v>1</v>
      </c>
      <c r="E7" s="133">
        <v>25.762000000000004</v>
      </c>
      <c r="F7" s="133">
        <v>25.762000000000004</v>
      </c>
      <c r="G7" s="76"/>
      <c r="H7" s="133">
        <v>25.762000000000004</v>
      </c>
      <c r="I7" s="77">
        <f t="shared" si="1"/>
        <v>0.19321500000000003</v>
      </c>
      <c r="J7" s="77">
        <f t="shared" si="0"/>
        <v>0.19321500000000003</v>
      </c>
      <c r="K7" s="78">
        <v>12</v>
      </c>
      <c r="L7" s="79" t="s">
        <v>15</v>
      </c>
      <c r="M7" s="79">
        <f t="shared" si="2"/>
        <v>2.3185800000000003</v>
      </c>
    </row>
    <row r="8" spans="1:13" x14ac:dyDescent="0.2">
      <c r="A8" s="75" t="s">
        <v>19</v>
      </c>
      <c r="B8" s="83" t="s">
        <v>21</v>
      </c>
      <c r="C8" s="75" t="s">
        <v>14</v>
      </c>
      <c r="D8" s="76">
        <v>1</v>
      </c>
      <c r="E8" s="133">
        <v>55.352000000000004</v>
      </c>
      <c r="F8" s="133">
        <v>55.352000000000004</v>
      </c>
      <c r="G8" s="76"/>
      <c r="H8" s="133">
        <v>55.352000000000004</v>
      </c>
      <c r="I8" s="77">
        <f t="shared" si="1"/>
        <v>0.41514000000000006</v>
      </c>
      <c r="J8" s="77">
        <f t="shared" si="0"/>
        <v>0.41514000000000006</v>
      </c>
      <c r="K8" s="78">
        <v>12</v>
      </c>
      <c r="L8" s="79" t="s">
        <v>15</v>
      </c>
      <c r="M8" s="79">
        <f t="shared" si="2"/>
        <v>4.9816800000000008</v>
      </c>
    </row>
    <row r="9" spans="1:13" ht="22.5" x14ac:dyDescent="0.2">
      <c r="A9" s="75" t="s">
        <v>20</v>
      </c>
      <c r="B9" s="134" t="s">
        <v>465</v>
      </c>
      <c r="C9" s="75" t="s">
        <v>14</v>
      </c>
      <c r="D9" s="76">
        <v>1</v>
      </c>
      <c r="E9" s="133">
        <v>113.718</v>
      </c>
      <c r="F9" s="133">
        <v>113.718</v>
      </c>
      <c r="G9" s="76"/>
      <c r="H9" s="133">
        <v>113.718</v>
      </c>
      <c r="I9" s="77">
        <f t="shared" si="1"/>
        <v>0.85288500000000012</v>
      </c>
      <c r="J9" s="77">
        <f t="shared" si="0"/>
        <v>0.85288500000000012</v>
      </c>
      <c r="K9" s="78">
        <v>12</v>
      </c>
      <c r="L9" s="79" t="s">
        <v>15</v>
      </c>
      <c r="M9" s="79">
        <f t="shared" si="2"/>
        <v>10.234620000000001</v>
      </c>
    </row>
    <row r="10" spans="1:13" x14ac:dyDescent="0.2">
      <c r="A10" s="75" t="s">
        <v>22</v>
      </c>
      <c r="B10" s="83" t="s">
        <v>24</v>
      </c>
      <c r="C10" s="75" t="s">
        <v>14</v>
      </c>
      <c r="D10" s="76">
        <v>1</v>
      </c>
      <c r="E10" s="133">
        <v>53.724000000000011</v>
      </c>
      <c r="F10" s="133">
        <v>53.724000000000011</v>
      </c>
      <c r="G10" s="76"/>
      <c r="H10" s="133">
        <v>53.724000000000011</v>
      </c>
      <c r="I10" s="77">
        <f t="shared" si="1"/>
        <v>0.40293000000000012</v>
      </c>
      <c r="J10" s="77">
        <f t="shared" si="0"/>
        <v>0.40293000000000012</v>
      </c>
      <c r="K10" s="78">
        <v>12</v>
      </c>
      <c r="L10" s="79" t="s">
        <v>15</v>
      </c>
      <c r="M10" s="79">
        <f t="shared" si="2"/>
        <v>4.8351600000000019</v>
      </c>
    </row>
    <row r="11" spans="1:13" ht="22.5" x14ac:dyDescent="0.2">
      <c r="A11" s="75" t="s">
        <v>23</v>
      </c>
      <c r="B11" s="83" t="s">
        <v>428</v>
      </c>
      <c r="C11" s="75" t="s">
        <v>14</v>
      </c>
      <c r="D11" s="76">
        <v>1</v>
      </c>
      <c r="E11" s="133">
        <v>154.39600000000002</v>
      </c>
      <c r="F11" s="133">
        <v>154.39600000000002</v>
      </c>
      <c r="G11" s="76"/>
      <c r="H11" s="133">
        <v>154.39600000000002</v>
      </c>
      <c r="I11" s="77">
        <f t="shared" si="1"/>
        <v>1.1579700000000004</v>
      </c>
      <c r="J11" s="77">
        <f t="shared" si="0"/>
        <v>1.1579700000000004</v>
      </c>
      <c r="K11" s="78">
        <v>12</v>
      </c>
      <c r="L11" s="79" t="s">
        <v>15</v>
      </c>
      <c r="M11" s="79">
        <f t="shared" si="2"/>
        <v>13.895640000000004</v>
      </c>
    </row>
    <row r="12" spans="1:13" x14ac:dyDescent="0.2">
      <c r="A12" s="75" t="s">
        <v>25</v>
      </c>
      <c r="B12" s="83" t="s">
        <v>430</v>
      </c>
      <c r="C12" s="75" t="s">
        <v>14</v>
      </c>
      <c r="D12" s="76">
        <v>1</v>
      </c>
      <c r="E12" s="133">
        <v>5.8080000000000007</v>
      </c>
      <c r="F12" s="133">
        <v>5.8080000000000007</v>
      </c>
      <c r="G12" s="76"/>
      <c r="H12" s="133">
        <v>5.8080000000000007</v>
      </c>
      <c r="I12" s="77">
        <f t="shared" si="1"/>
        <v>4.3560000000000008E-2</v>
      </c>
      <c r="J12" s="77">
        <f t="shared" si="0"/>
        <v>4.3560000000000008E-2</v>
      </c>
      <c r="K12" s="78">
        <v>12</v>
      </c>
      <c r="L12" s="79" t="s">
        <v>15</v>
      </c>
      <c r="M12" s="79">
        <f t="shared" si="2"/>
        <v>0.52272000000000007</v>
      </c>
    </row>
    <row r="13" spans="1:13" x14ac:dyDescent="0.2">
      <c r="A13" s="75" t="s">
        <v>26</v>
      </c>
      <c r="B13" s="83" t="s">
        <v>32</v>
      </c>
      <c r="C13" s="75" t="s">
        <v>14</v>
      </c>
      <c r="D13" s="76">
        <v>1</v>
      </c>
      <c r="E13" s="133">
        <v>73.744000000000014</v>
      </c>
      <c r="F13" s="133">
        <v>73.744000000000014</v>
      </c>
      <c r="G13" s="76"/>
      <c r="H13" s="133">
        <v>73.744000000000014</v>
      </c>
      <c r="I13" s="77">
        <f t="shared" si="1"/>
        <v>0.55308000000000024</v>
      </c>
      <c r="J13" s="77">
        <f t="shared" si="0"/>
        <v>0.55308000000000024</v>
      </c>
      <c r="K13" s="78">
        <v>12</v>
      </c>
      <c r="L13" s="79" t="s">
        <v>15</v>
      </c>
      <c r="M13" s="79">
        <f t="shared" si="2"/>
        <v>6.6369600000000029</v>
      </c>
    </row>
    <row r="14" spans="1:13" x14ac:dyDescent="0.2">
      <c r="A14" s="75" t="s">
        <v>27</v>
      </c>
      <c r="B14" s="83" t="s">
        <v>431</v>
      </c>
      <c r="C14" s="75" t="s">
        <v>14</v>
      </c>
      <c r="D14" s="76">
        <v>1</v>
      </c>
      <c r="E14" s="133">
        <v>10.494</v>
      </c>
      <c r="F14" s="133">
        <v>10.494</v>
      </c>
      <c r="G14" s="76"/>
      <c r="H14" s="133">
        <v>10.494</v>
      </c>
      <c r="I14" s="77">
        <f t="shared" si="1"/>
        <v>7.8704999999999997E-2</v>
      </c>
      <c r="J14" s="77">
        <f t="shared" si="0"/>
        <v>7.8704999999999997E-2</v>
      </c>
      <c r="K14" s="78">
        <v>12</v>
      </c>
      <c r="L14" s="79" t="s">
        <v>15</v>
      </c>
      <c r="M14" s="79">
        <f t="shared" si="2"/>
        <v>0.94445999999999997</v>
      </c>
    </row>
    <row r="15" spans="1:13" x14ac:dyDescent="0.2">
      <c r="A15" s="75" t="s">
        <v>28</v>
      </c>
      <c r="B15" s="83" t="s">
        <v>33</v>
      </c>
      <c r="C15" s="75" t="s">
        <v>14</v>
      </c>
      <c r="D15" s="76">
        <v>1</v>
      </c>
      <c r="E15" s="133">
        <v>14.41</v>
      </c>
      <c r="F15" s="133">
        <v>14.41</v>
      </c>
      <c r="G15" s="76"/>
      <c r="H15" s="133">
        <v>14.41</v>
      </c>
      <c r="I15" s="77">
        <f t="shared" si="1"/>
        <v>0.10807500000000002</v>
      </c>
      <c r="J15" s="77">
        <f t="shared" si="0"/>
        <v>0.10807500000000002</v>
      </c>
      <c r="K15" s="78">
        <v>12</v>
      </c>
      <c r="L15" s="79" t="s">
        <v>15</v>
      </c>
      <c r="M15" s="79">
        <f t="shared" si="2"/>
        <v>1.2969000000000002</v>
      </c>
    </row>
    <row r="16" spans="1:13" ht="22.5" x14ac:dyDescent="0.2">
      <c r="A16" s="75" t="s">
        <v>29</v>
      </c>
      <c r="B16" s="83" t="s">
        <v>432</v>
      </c>
      <c r="C16" s="75" t="s">
        <v>14</v>
      </c>
      <c r="D16" s="76">
        <v>1</v>
      </c>
      <c r="E16" s="133">
        <v>185.94400000000002</v>
      </c>
      <c r="F16" s="133">
        <v>185.94400000000002</v>
      </c>
      <c r="G16" s="76"/>
      <c r="H16" s="133">
        <v>185.94400000000002</v>
      </c>
      <c r="I16" s="77">
        <f t="shared" si="1"/>
        <v>1.3945800000000002</v>
      </c>
      <c r="J16" s="77">
        <f t="shared" si="0"/>
        <v>1.3945800000000002</v>
      </c>
      <c r="K16" s="78">
        <v>12</v>
      </c>
      <c r="L16" s="79" t="s">
        <v>15</v>
      </c>
      <c r="M16" s="79">
        <f t="shared" si="2"/>
        <v>16.734960000000001</v>
      </c>
    </row>
    <row r="17" spans="1:13" ht="22.5" x14ac:dyDescent="0.2">
      <c r="A17" s="75" t="s">
        <v>30</v>
      </c>
      <c r="B17" s="83" t="s">
        <v>429</v>
      </c>
      <c r="C17" s="75" t="s">
        <v>14</v>
      </c>
      <c r="D17" s="76">
        <v>1</v>
      </c>
      <c r="E17" s="133">
        <v>94.336000000000013</v>
      </c>
      <c r="F17" s="133">
        <v>94.336000000000013</v>
      </c>
      <c r="G17" s="76"/>
      <c r="H17" s="133">
        <v>94.335999999999999</v>
      </c>
      <c r="I17" s="77">
        <f t="shared" si="1"/>
        <v>0.70752000000000004</v>
      </c>
      <c r="J17" s="77">
        <f t="shared" si="0"/>
        <v>0.70752000000000004</v>
      </c>
      <c r="K17" s="78">
        <v>12</v>
      </c>
      <c r="L17" s="79" t="s">
        <v>15</v>
      </c>
      <c r="M17" s="79">
        <f t="shared" si="2"/>
        <v>8.49024</v>
      </c>
    </row>
    <row r="18" spans="1:13" ht="13.5" thickBot="1" x14ac:dyDescent="0.25">
      <c r="A18" s="75" t="s">
        <v>31</v>
      </c>
      <c r="B18" s="83" t="s">
        <v>34</v>
      </c>
      <c r="C18" s="75" t="s">
        <v>14</v>
      </c>
      <c r="D18" s="76">
        <v>1</v>
      </c>
      <c r="E18" s="133">
        <v>154.696</v>
      </c>
      <c r="F18" s="133">
        <v>154.696</v>
      </c>
      <c r="G18" s="76"/>
      <c r="H18" s="133">
        <v>154.696</v>
      </c>
      <c r="I18" s="77">
        <f t="shared" si="1"/>
        <v>1.1602200000000003</v>
      </c>
      <c r="J18" s="77">
        <f t="shared" si="0"/>
        <v>1.1602200000000003</v>
      </c>
      <c r="K18" s="78">
        <v>12</v>
      </c>
      <c r="L18" s="79" t="s">
        <v>15</v>
      </c>
      <c r="M18" s="79">
        <f t="shared" si="2"/>
        <v>13.922640000000003</v>
      </c>
    </row>
    <row r="19" spans="1:13" ht="13.5" thickBot="1" x14ac:dyDescent="0.25">
      <c r="A19" s="288" t="s">
        <v>35</v>
      </c>
      <c r="B19" s="289"/>
      <c r="C19" s="289"/>
      <c r="D19" s="289"/>
      <c r="E19" s="289"/>
      <c r="F19" s="289"/>
      <c r="G19" s="289"/>
      <c r="H19" s="289"/>
      <c r="I19" s="289"/>
      <c r="J19" s="289"/>
      <c r="K19" s="289"/>
      <c r="L19" s="290"/>
      <c r="M19" s="135">
        <f>SUM(M5:M18)</f>
        <v>113.70078000000002</v>
      </c>
    </row>
    <row r="20" spans="1:13" ht="13.5" thickBot="1" x14ac:dyDescent="0.25">
      <c r="A20" s="288" t="s">
        <v>35</v>
      </c>
      <c r="B20" s="289"/>
      <c r="C20" s="289"/>
      <c r="D20" s="289"/>
      <c r="E20" s="289"/>
      <c r="F20" s="289"/>
      <c r="G20" s="289"/>
      <c r="H20" s="289"/>
      <c r="I20" s="289"/>
      <c r="J20" s="289"/>
      <c r="K20" s="289"/>
      <c r="L20" s="290"/>
      <c r="M20" s="135">
        <f>M19/12</f>
        <v>9.4750650000000025</v>
      </c>
    </row>
    <row r="21" spans="1:13" s="29" customFormat="1" x14ac:dyDescent="0.2">
      <c r="A21" s="294" t="s">
        <v>36</v>
      </c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</row>
    <row r="22" spans="1:13" ht="22.5" x14ac:dyDescent="0.2">
      <c r="A22" s="75" t="s">
        <v>329</v>
      </c>
      <c r="B22" s="83" t="str">
        <f>B6</f>
        <v>Alicate Bico de Papagaio 12" (bomba D'agua)</v>
      </c>
      <c r="C22" s="75" t="s">
        <v>14</v>
      </c>
      <c r="D22" s="76">
        <v>4</v>
      </c>
      <c r="E22" s="133">
        <v>53.394000000000005</v>
      </c>
      <c r="F22" s="76"/>
      <c r="G22" s="76"/>
      <c r="H22" s="133">
        <v>53.394000000000005</v>
      </c>
      <c r="I22" s="77">
        <f t="shared" ref="I22:I35" si="3">(H22*0.9)/12*(1/10)</f>
        <v>0.40045500000000012</v>
      </c>
      <c r="J22" s="77">
        <f t="shared" ref="J22:J35" si="4">I22*D22</f>
        <v>1.6018200000000005</v>
      </c>
      <c r="K22" s="78">
        <v>12</v>
      </c>
      <c r="L22" s="79" t="s">
        <v>15</v>
      </c>
      <c r="M22" s="79">
        <f t="shared" ref="M22" si="5">J22*K22</f>
        <v>19.221840000000007</v>
      </c>
    </row>
    <row r="23" spans="1:13" x14ac:dyDescent="0.2">
      <c r="A23" s="75" t="s">
        <v>37</v>
      </c>
      <c r="B23" s="83" t="str">
        <f>B7</f>
        <v>Alicate de Bico</v>
      </c>
      <c r="C23" s="75" t="s">
        <v>14</v>
      </c>
      <c r="D23" s="76">
        <v>4</v>
      </c>
      <c r="E23" s="133">
        <v>25.762000000000004</v>
      </c>
      <c r="F23" s="76"/>
      <c r="G23" s="76"/>
      <c r="H23" s="133">
        <v>25.762000000000004</v>
      </c>
      <c r="I23" s="77">
        <f t="shared" si="3"/>
        <v>0.19321500000000003</v>
      </c>
      <c r="J23" s="77">
        <f t="shared" si="4"/>
        <v>0.7728600000000001</v>
      </c>
      <c r="K23" s="78">
        <v>12</v>
      </c>
      <c r="L23" s="79" t="s">
        <v>15</v>
      </c>
      <c r="M23" s="79">
        <f t="shared" ref="M23:M35" si="6">J23*K23</f>
        <v>9.2743200000000012</v>
      </c>
    </row>
    <row r="24" spans="1:13" x14ac:dyDescent="0.2">
      <c r="A24" s="75" t="s">
        <v>38</v>
      </c>
      <c r="B24" s="83" t="str">
        <f>B8</f>
        <v>Alicate de pressão 10"</v>
      </c>
      <c r="C24" s="75" t="s">
        <v>14</v>
      </c>
      <c r="D24" s="76">
        <v>4</v>
      </c>
      <c r="E24" s="133">
        <v>55.352000000000004</v>
      </c>
      <c r="F24" s="76"/>
      <c r="G24" s="76"/>
      <c r="H24" s="133">
        <v>55.352000000000004</v>
      </c>
      <c r="I24" s="77">
        <f t="shared" si="3"/>
        <v>0.41514000000000006</v>
      </c>
      <c r="J24" s="77">
        <f t="shared" si="4"/>
        <v>1.6605600000000003</v>
      </c>
      <c r="K24" s="78">
        <v>12</v>
      </c>
      <c r="L24" s="79" t="s">
        <v>15</v>
      </c>
      <c r="M24" s="79">
        <f t="shared" si="6"/>
        <v>19.926720000000003</v>
      </c>
    </row>
    <row r="25" spans="1:13" ht="22.5" x14ac:dyDescent="0.2">
      <c r="A25" s="75" t="s">
        <v>39</v>
      </c>
      <c r="B25" s="83" t="str">
        <f>B11</f>
        <v>Caixa de ferramentas sanfonada (7 gavetas) e cadeado</v>
      </c>
      <c r="C25" s="75" t="s">
        <v>14</v>
      </c>
      <c r="D25" s="76">
        <v>4</v>
      </c>
      <c r="E25" s="133">
        <v>154.39600000000002</v>
      </c>
      <c r="F25" s="76"/>
      <c r="G25" s="76"/>
      <c r="H25" s="133">
        <v>154.39600000000002</v>
      </c>
      <c r="I25" s="77">
        <f t="shared" si="3"/>
        <v>1.1579700000000004</v>
      </c>
      <c r="J25" s="77">
        <f t="shared" si="4"/>
        <v>4.6318800000000016</v>
      </c>
      <c r="K25" s="78">
        <v>12</v>
      </c>
      <c r="L25" s="79" t="s">
        <v>15</v>
      </c>
      <c r="M25" s="79">
        <f t="shared" si="6"/>
        <v>55.582560000000015</v>
      </c>
    </row>
    <row r="26" spans="1:13" x14ac:dyDescent="0.2">
      <c r="A26" s="75" t="s">
        <v>40</v>
      </c>
      <c r="B26" s="83" t="str">
        <f>B12</f>
        <v>Chave de Fenda toco  1/4"</v>
      </c>
      <c r="C26" s="75" t="s">
        <v>14</v>
      </c>
      <c r="D26" s="76">
        <v>4</v>
      </c>
      <c r="E26" s="133">
        <v>5.8080000000000007</v>
      </c>
      <c r="F26" s="76"/>
      <c r="G26" s="76"/>
      <c r="H26" s="133">
        <v>5.8080000000000007</v>
      </c>
      <c r="I26" s="77">
        <f t="shared" si="3"/>
        <v>4.3560000000000008E-2</v>
      </c>
      <c r="J26" s="77">
        <f t="shared" si="4"/>
        <v>0.17424000000000003</v>
      </c>
      <c r="K26" s="78">
        <v>12</v>
      </c>
      <c r="L26" s="79" t="s">
        <v>15</v>
      </c>
      <c r="M26" s="79">
        <f t="shared" si="6"/>
        <v>2.0908800000000003</v>
      </c>
    </row>
    <row r="27" spans="1:13" x14ac:dyDescent="0.2">
      <c r="A27" s="75" t="s">
        <v>41</v>
      </c>
      <c r="B27" s="83" t="str">
        <f t="shared" ref="B27:B29" si="7">B13</f>
        <v>Chave Inglesa 8"</v>
      </c>
      <c r="C27" s="75" t="s">
        <v>14</v>
      </c>
      <c r="D27" s="76">
        <v>4</v>
      </c>
      <c r="E27" s="133">
        <v>73.744000000000014</v>
      </c>
      <c r="F27" s="76"/>
      <c r="G27" s="76"/>
      <c r="H27" s="133">
        <v>73.744000000000014</v>
      </c>
      <c r="I27" s="77">
        <f t="shared" si="3"/>
        <v>0.55308000000000024</v>
      </c>
      <c r="J27" s="77">
        <f t="shared" si="4"/>
        <v>2.212320000000001</v>
      </c>
      <c r="K27" s="78">
        <v>12</v>
      </c>
      <c r="L27" s="79" t="s">
        <v>15</v>
      </c>
      <c r="M27" s="79">
        <f t="shared" si="6"/>
        <v>26.547840000000011</v>
      </c>
    </row>
    <row r="28" spans="1:13" x14ac:dyDescent="0.2">
      <c r="A28" s="75" t="s">
        <v>42</v>
      </c>
      <c r="B28" s="83" t="str">
        <f t="shared" si="7"/>
        <v>Chave Philips       ¼ x 6"</v>
      </c>
      <c r="C28" s="75" t="s">
        <v>14</v>
      </c>
      <c r="D28" s="76">
        <v>4</v>
      </c>
      <c r="E28" s="133">
        <v>10.494</v>
      </c>
      <c r="F28" s="76"/>
      <c r="G28" s="76"/>
      <c r="H28" s="133">
        <v>10.494</v>
      </c>
      <c r="I28" s="77">
        <f t="shared" si="3"/>
        <v>7.8704999999999997E-2</v>
      </c>
      <c r="J28" s="77">
        <f t="shared" si="4"/>
        <v>0.31481999999999999</v>
      </c>
      <c r="K28" s="78">
        <v>12</v>
      </c>
      <c r="L28" s="79" t="s">
        <v>15</v>
      </c>
      <c r="M28" s="79">
        <f t="shared" si="6"/>
        <v>3.7778399999999999</v>
      </c>
    </row>
    <row r="29" spans="1:13" x14ac:dyDescent="0.2">
      <c r="A29" s="75" t="s">
        <v>43</v>
      </c>
      <c r="B29" s="83" t="str">
        <f t="shared" si="7"/>
        <v>Chave Philips      3/16 x 6"</v>
      </c>
      <c r="C29" s="75" t="s">
        <v>14</v>
      </c>
      <c r="D29" s="76">
        <v>4</v>
      </c>
      <c r="E29" s="133">
        <v>14.41</v>
      </c>
      <c r="F29" s="76"/>
      <c r="G29" s="76"/>
      <c r="H29" s="133">
        <v>14.41</v>
      </c>
      <c r="I29" s="77">
        <f t="shared" si="3"/>
        <v>0.10807500000000002</v>
      </c>
      <c r="J29" s="77">
        <f t="shared" si="4"/>
        <v>0.43230000000000007</v>
      </c>
      <c r="K29" s="78">
        <v>12</v>
      </c>
      <c r="L29" s="79" t="s">
        <v>15</v>
      </c>
      <c r="M29" s="79">
        <f t="shared" si="6"/>
        <v>5.1876000000000007</v>
      </c>
    </row>
    <row r="30" spans="1:13" ht="22.5" x14ac:dyDescent="0.2">
      <c r="A30" s="75" t="s">
        <v>44</v>
      </c>
      <c r="B30" s="83" t="str">
        <f>B16</f>
        <v>Jogo de  Chave Combinada -  6 a 22 mm</v>
      </c>
      <c r="C30" s="75" t="s">
        <v>14</v>
      </c>
      <c r="D30" s="76">
        <v>4</v>
      </c>
      <c r="E30" s="133">
        <v>185.94400000000002</v>
      </c>
      <c r="F30" s="76"/>
      <c r="G30" s="76"/>
      <c r="H30" s="133">
        <v>185.94400000000002</v>
      </c>
      <c r="I30" s="77">
        <f t="shared" si="3"/>
        <v>1.3945800000000002</v>
      </c>
      <c r="J30" s="77">
        <f t="shared" si="4"/>
        <v>5.5783200000000006</v>
      </c>
      <c r="K30" s="78">
        <v>12</v>
      </c>
      <c r="L30" s="79" t="s">
        <v>15</v>
      </c>
      <c r="M30" s="79">
        <f t="shared" si="6"/>
        <v>66.939840000000004</v>
      </c>
    </row>
    <row r="31" spans="1:13" ht="18.95" customHeight="1" x14ac:dyDescent="0.2">
      <c r="A31" s="75" t="s">
        <v>45</v>
      </c>
      <c r="B31" s="83" t="str">
        <f>B17</f>
        <v>Jogo de chave Allen em polegadas 1/16" a 1/2"</v>
      </c>
      <c r="C31" s="75" t="s">
        <v>14</v>
      </c>
      <c r="D31" s="76">
        <v>4</v>
      </c>
      <c r="E31" s="133">
        <v>94.336000000000013</v>
      </c>
      <c r="F31" s="76"/>
      <c r="G31" s="76"/>
      <c r="H31" s="133">
        <v>94.336000000000013</v>
      </c>
      <c r="I31" s="77">
        <f t="shared" si="3"/>
        <v>0.70752000000000015</v>
      </c>
      <c r="J31" s="77">
        <f t="shared" si="4"/>
        <v>2.8300800000000006</v>
      </c>
      <c r="K31" s="78">
        <v>12</v>
      </c>
      <c r="L31" s="79" t="s">
        <v>15</v>
      </c>
      <c r="M31" s="79">
        <f t="shared" si="6"/>
        <v>33.960960000000007</v>
      </c>
    </row>
    <row r="32" spans="1:13" ht="22.5" x14ac:dyDescent="0.2">
      <c r="A32" s="75" t="s">
        <v>46</v>
      </c>
      <c r="B32" s="83" t="s">
        <v>435</v>
      </c>
      <c r="C32" s="75" t="s">
        <v>14</v>
      </c>
      <c r="D32" s="76">
        <v>2</v>
      </c>
      <c r="E32" s="133">
        <v>296.78000000000003</v>
      </c>
      <c r="F32" s="76"/>
      <c r="G32" s="76"/>
      <c r="H32" s="133">
        <v>296.78000000000003</v>
      </c>
      <c r="I32" s="77">
        <f t="shared" ref="I32" si="8">(H32*0.9)/12*(1/10)</f>
        <v>2.2258500000000003</v>
      </c>
      <c r="J32" s="77">
        <f t="shared" si="4"/>
        <v>4.4517000000000007</v>
      </c>
      <c r="K32" s="78">
        <v>12</v>
      </c>
      <c r="L32" s="79" t="s">
        <v>15</v>
      </c>
      <c r="M32" s="79">
        <f t="shared" ref="M32" si="9">J32*K32</f>
        <v>53.420400000000008</v>
      </c>
    </row>
    <row r="33" spans="1:13" x14ac:dyDescent="0.2">
      <c r="A33" s="75" t="s">
        <v>47</v>
      </c>
      <c r="B33" s="83" t="s">
        <v>434</v>
      </c>
      <c r="C33" s="75" t="s">
        <v>14</v>
      </c>
      <c r="D33" s="76">
        <v>2</v>
      </c>
      <c r="E33" s="133">
        <v>234.01400000000001</v>
      </c>
      <c r="F33" s="76"/>
      <c r="G33" s="76"/>
      <c r="H33" s="133">
        <v>234.01400000000001</v>
      </c>
      <c r="I33" s="77">
        <f t="shared" si="3"/>
        <v>1.7551050000000001</v>
      </c>
      <c r="J33" s="77">
        <f t="shared" si="4"/>
        <v>3.5102100000000003</v>
      </c>
      <c r="K33" s="78">
        <v>12</v>
      </c>
      <c r="L33" s="79" t="s">
        <v>15</v>
      </c>
      <c r="M33" s="79">
        <f t="shared" si="6"/>
        <v>42.122520000000002</v>
      </c>
    </row>
    <row r="34" spans="1:13" ht="45" x14ac:dyDescent="0.2">
      <c r="A34" s="75" t="s">
        <v>48</v>
      </c>
      <c r="B34" s="83" t="s">
        <v>433</v>
      </c>
      <c r="C34" s="75" t="s">
        <v>14</v>
      </c>
      <c r="D34" s="76">
        <v>1</v>
      </c>
      <c r="E34" s="133">
        <v>234.91600000000003</v>
      </c>
      <c r="F34" s="76"/>
      <c r="G34" s="76"/>
      <c r="H34" s="133">
        <v>234.91600000000003</v>
      </c>
      <c r="I34" s="77">
        <f t="shared" ref="I34" si="10">(H34*0.9)/12*(1/10)</f>
        <v>1.76187</v>
      </c>
      <c r="J34" s="77">
        <f t="shared" si="4"/>
        <v>1.76187</v>
      </c>
      <c r="K34" s="78">
        <v>12</v>
      </c>
      <c r="L34" s="79" t="s">
        <v>15</v>
      </c>
      <c r="M34" s="79">
        <f t="shared" ref="M34" si="11">J34*K34</f>
        <v>21.142440000000001</v>
      </c>
    </row>
    <row r="35" spans="1:13" ht="57" thickBot="1" x14ac:dyDescent="0.25">
      <c r="A35" s="75" t="s">
        <v>49</v>
      </c>
      <c r="B35" s="83" t="s">
        <v>463</v>
      </c>
      <c r="C35" s="75" t="s">
        <v>14</v>
      </c>
      <c r="D35" s="76">
        <v>1</v>
      </c>
      <c r="E35" s="133">
        <v>1222.2540000000001</v>
      </c>
      <c r="F35" s="76"/>
      <c r="G35" s="76"/>
      <c r="H35" s="133">
        <v>1222.2540000000001</v>
      </c>
      <c r="I35" s="77">
        <f t="shared" si="3"/>
        <v>9.1669050000000016</v>
      </c>
      <c r="J35" s="77">
        <f t="shared" si="4"/>
        <v>9.1669050000000016</v>
      </c>
      <c r="K35" s="78">
        <v>12</v>
      </c>
      <c r="L35" s="79" t="s">
        <v>15</v>
      </c>
      <c r="M35" s="79">
        <f t="shared" si="6"/>
        <v>110.00286000000003</v>
      </c>
    </row>
    <row r="36" spans="1:13" ht="13.5" thickBot="1" x14ac:dyDescent="0.25">
      <c r="A36" s="288" t="s">
        <v>35</v>
      </c>
      <c r="B36" s="289"/>
      <c r="C36" s="289"/>
      <c r="D36" s="289"/>
      <c r="E36" s="289"/>
      <c r="F36" s="289"/>
      <c r="G36" s="289"/>
      <c r="H36" s="289"/>
      <c r="I36" s="289"/>
      <c r="J36" s="289"/>
      <c r="K36" s="289"/>
      <c r="L36" s="290"/>
      <c r="M36" s="135">
        <f>SUM(M22:M35)</f>
        <v>469.19862000000012</v>
      </c>
    </row>
    <row r="37" spans="1:13" ht="13.5" thickBot="1" x14ac:dyDescent="0.25">
      <c r="A37" s="288" t="s">
        <v>35</v>
      </c>
      <c r="B37" s="289"/>
      <c r="C37" s="289"/>
      <c r="D37" s="289"/>
      <c r="E37" s="289"/>
      <c r="F37" s="289"/>
      <c r="G37" s="289"/>
      <c r="H37" s="289"/>
      <c r="I37" s="289"/>
      <c r="J37" s="289"/>
      <c r="K37" s="289"/>
      <c r="L37" s="290"/>
      <c r="M37" s="135">
        <f>M36/12</f>
        <v>39.099885000000008</v>
      </c>
    </row>
    <row r="38" spans="1:13" s="29" customFormat="1" x14ac:dyDescent="0.2">
      <c r="A38" s="294" t="s">
        <v>50</v>
      </c>
      <c r="B38" s="295"/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</row>
    <row r="39" spans="1:13" ht="22.5" x14ac:dyDescent="0.2">
      <c r="A39" s="75" t="s">
        <v>51</v>
      </c>
      <c r="B39" s="83" t="str">
        <f>B6</f>
        <v>Alicate Bico de Papagaio 12" (bomba D'agua)</v>
      </c>
      <c r="C39" s="75" t="s">
        <v>14</v>
      </c>
      <c r="D39" s="76">
        <v>4</v>
      </c>
      <c r="E39" s="133">
        <v>53.394000000000005</v>
      </c>
      <c r="F39" s="76"/>
      <c r="G39" s="76"/>
      <c r="H39" s="133">
        <v>53.394000000000005</v>
      </c>
      <c r="I39" s="77">
        <f t="shared" ref="I39:I46" si="12">(H39*0.9)/12*(1/10)</f>
        <v>0.40045500000000012</v>
      </c>
      <c r="J39" s="77">
        <f t="shared" ref="J39:J46" si="13">I39*D39</f>
        <v>1.6018200000000005</v>
      </c>
      <c r="K39" s="78">
        <v>12</v>
      </c>
      <c r="L39" s="79" t="s">
        <v>15</v>
      </c>
      <c r="M39" s="79">
        <f t="shared" ref="M39:M46" si="14">J39*K39</f>
        <v>19.221840000000007</v>
      </c>
    </row>
    <row r="40" spans="1:13" x14ac:dyDescent="0.2">
      <c r="A40" s="75" t="s">
        <v>52</v>
      </c>
      <c r="B40" s="83" t="str">
        <f>B8</f>
        <v>Alicate de pressão 10"</v>
      </c>
      <c r="C40" s="75" t="s">
        <v>14</v>
      </c>
      <c r="D40" s="76">
        <v>4</v>
      </c>
      <c r="E40" s="133">
        <v>55.352000000000004</v>
      </c>
      <c r="F40" s="76"/>
      <c r="G40" s="76"/>
      <c r="H40" s="133">
        <v>55.352000000000004</v>
      </c>
      <c r="I40" s="77">
        <f t="shared" si="12"/>
        <v>0.41514000000000006</v>
      </c>
      <c r="J40" s="77">
        <f t="shared" si="13"/>
        <v>1.6605600000000003</v>
      </c>
      <c r="K40" s="78">
        <v>12</v>
      </c>
      <c r="L40" s="79" t="s">
        <v>15</v>
      </c>
      <c r="M40" s="79">
        <f t="shared" si="14"/>
        <v>19.926720000000003</v>
      </c>
    </row>
    <row r="41" spans="1:13" x14ac:dyDescent="0.2">
      <c r="A41" s="75" t="s">
        <v>53</v>
      </c>
      <c r="B41" s="83" t="str">
        <f>B10</f>
        <v>Alicate Universal 8"</v>
      </c>
      <c r="C41" s="75" t="s">
        <v>14</v>
      </c>
      <c r="D41" s="76">
        <v>4</v>
      </c>
      <c r="E41" s="133">
        <v>53.724000000000011</v>
      </c>
      <c r="F41" s="76"/>
      <c r="G41" s="76"/>
      <c r="H41" s="133">
        <v>53.724000000000011</v>
      </c>
      <c r="I41" s="77">
        <f t="shared" si="12"/>
        <v>0.40293000000000012</v>
      </c>
      <c r="J41" s="77">
        <f t="shared" si="13"/>
        <v>1.6117200000000005</v>
      </c>
      <c r="K41" s="78">
        <v>12</v>
      </c>
      <c r="L41" s="79" t="s">
        <v>15</v>
      </c>
      <c r="M41" s="79">
        <f t="shared" si="14"/>
        <v>19.340640000000008</v>
      </c>
    </row>
    <row r="42" spans="1:13" ht="22.5" x14ac:dyDescent="0.2">
      <c r="A42" s="75" t="s">
        <v>54</v>
      </c>
      <c r="B42" s="83" t="str">
        <f>B11</f>
        <v>Caixa de ferramentas sanfonada (7 gavetas) e cadeado</v>
      </c>
      <c r="C42" s="75" t="s">
        <v>14</v>
      </c>
      <c r="D42" s="76">
        <v>4</v>
      </c>
      <c r="E42" s="133">
        <v>154.39600000000002</v>
      </c>
      <c r="F42" s="76"/>
      <c r="G42" s="76"/>
      <c r="H42" s="133">
        <v>154.39600000000002</v>
      </c>
      <c r="I42" s="77">
        <f t="shared" si="12"/>
        <v>1.1579700000000004</v>
      </c>
      <c r="J42" s="77">
        <f t="shared" si="13"/>
        <v>4.6318800000000016</v>
      </c>
      <c r="K42" s="78">
        <v>12</v>
      </c>
      <c r="L42" s="79" t="s">
        <v>15</v>
      </c>
      <c r="M42" s="79">
        <f t="shared" si="14"/>
        <v>55.582560000000015</v>
      </c>
    </row>
    <row r="43" spans="1:13" x14ac:dyDescent="0.2">
      <c r="A43" s="75" t="s">
        <v>55</v>
      </c>
      <c r="B43" s="83" t="str">
        <f>B15</f>
        <v>Chave Philips      3/16 x 6"</v>
      </c>
      <c r="C43" s="75" t="s">
        <v>14</v>
      </c>
      <c r="D43" s="76">
        <v>4</v>
      </c>
      <c r="E43" s="133">
        <v>14.41</v>
      </c>
      <c r="F43" s="76"/>
      <c r="G43" s="76"/>
      <c r="H43" s="133">
        <v>14.41</v>
      </c>
      <c r="I43" s="77">
        <f t="shared" si="12"/>
        <v>0.10807500000000002</v>
      </c>
      <c r="J43" s="77">
        <f t="shared" si="13"/>
        <v>0.43230000000000007</v>
      </c>
      <c r="K43" s="78">
        <v>12</v>
      </c>
      <c r="L43" s="79" t="s">
        <v>15</v>
      </c>
      <c r="M43" s="79">
        <f t="shared" si="14"/>
        <v>5.1876000000000007</v>
      </c>
    </row>
    <row r="44" spans="1:13" x14ac:dyDescent="0.2">
      <c r="A44" s="75" t="s">
        <v>56</v>
      </c>
      <c r="B44" s="83" t="str">
        <f>B14</f>
        <v>Chave Philips       ¼ x 6"</v>
      </c>
      <c r="C44" s="75" t="s">
        <v>14</v>
      </c>
      <c r="D44" s="76">
        <v>3</v>
      </c>
      <c r="E44" s="133">
        <v>10.494</v>
      </c>
      <c r="F44" s="76"/>
      <c r="G44" s="76"/>
      <c r="H44" s="133">
        <v>10.494</v>
      </c>
      <c r="I44" s="77">
        <f t="shared" si="12"/>
        <v>7.8704999999999997E-2</v>
      </c>
      <c r="J44" s="77">
        <f t="shared" si="13"/>
        <v>0.23611499999999999</v>
      </c>
      <c r="K44" s="78">
        <v>12</v>
      </c>
      <c r="L44" s="79" t="s">
        <v>15</v>
      </c>
      <c r="M44" s="79">
        <f t="shared" si="14"/>
        <v>2.83338</v>
      </c>
    </row>
    <row r="45" spans="1:13" x14ac:dyDescent="0.2">
      <c r="A45" s="75" t="s">
        <v>57</v>
      </c>
      <c r="B45" s="83" t="str">
        <f>B13</f>
        <v>Chave Inglesa 8"</v>
      </c>
      <c r="C45" s="75" t="s">
        <v>14</v>
      </c>
      <c r="D45" s="76">
        <v>4</v>
      </c>
      <c r="E45" s="133">
        <v>73.744000000000014</v>
      </c>
      <c r="F45" s="76"/>
      <c r="G45" s="76"/>
      <c r="H45" s="133">
        <v>73.744000000000014</v>
      </c>
      <c r="I45" s="77">
        <f t="shared" si="12"/>
        <v>0.55308000000000024</v>
      </c>
      <c r="J45" s="77">
        <f t="shared" si="13"/>
        <v>2.212320000000001</v>
      </c>
      <c r="K45" s="78">
        <v>12</v>
      </c>
      <c r="L45" s="79" t="s">
        <v>15</v>
      </c>
      <c r="M45" s="79">
        <f t="shared" si="14"/>
        <v>26.547840000000011</v>
      </c>
    </row>
    <row r="46" spans="1:13" ht="13.5" thickBot="1" x14ac:dyDescent="0.25">
      <c r="A46" s="75" t="s">
        <v>58</v>
      </c>
      <c r="B46" s="83" t="s">
        <v>437</v>
      </c>
      <c r="C46" s="75" t="s">
        <v>14</v>
      </c>
      <c r="D46" s="76">
        <v>3</v>
      </c>
      <c r="E46" s="133">
        <v>14.762</v>
      </c>
      <c r="F46" s="76"/>
      <c r="G46" s="76"/>
      <c r="H46" s="133">
        <v>14.762</v>
      </c>
      <c r="I46" s="77">
        <f t="shared" si="12"/>
        <v>0.11071500000000001</v>
      </c>
      <c r="J46" s="77">
        <f t="shared" si="13"/>
        <v>0.33214500000000002</v>
      </c>
      <c r="K46" s="78">
        <v>12</v>
      </c>
      <c r="L46" s="79" t="s">
        <v>15</v>
      </c>
      <c r="M46" s="79">
        <f t="shared" si="14"/>
        <v>3.9857400000000003</v>
      </c>
    </row>
    <row r="47" spans="1:13" ht="13.5" thickBot="1" x14ac:dyDescent="0.25">
      <c r="A47" s="288" t="s">
        <v>35</v>
      </c>
      <c r="B47" s="289"/>
      <c r="C47" s="289"/>
      <c r="D47" s="289"/>
      <c r="E47" s="289"/>
      <c r="F47" s="289"/>
      <c r="G47" s="289"/>
      <c r="H47" s="289"/>
      <c r="I47" s="289"/>
      <c r="J47" s="289"/>
      <c r="K47" s="289"/>
      <c r="L47" s="290"/>
      <c r="M47" s="135">
        <f>SUM(M39:M46)</f>
        <v>152.62632000000005</v>
      </c>
    </row>
    <row r="48" spans="1:13" ht="13.5" thickBot="1" x14ac:dyDescent="0.25">
      <c r="A48" s="288" t="s">
        <v>35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90"/>
      <c r="M48" s="135">
        <f>M47/12</f>
        <v>12.718860000000005</v>
      </c>
    </row>
    <row r="49" spans="1:13" s="29" customFormat="1" x14ac:dyDescent="0.2">
      <c r="A49" s="294" t="s">
        <v>59</v>
      </c>
      <c r="B49" s="295"/>
      <c r="C49" s="295"/>
      <c r="D49" s="295"/>
      <c r="E49" s="295"/>
      <c r="F49" s="295"/>
      <c r="G49" s="295"/>
      <c r="H49" s="295"/>
      <c r="I49" s="295"/>
      <c r="J49" s="295"/>
      <c r="K49" s="295"/>
      <c r="L49" s="295"/>
      <c r="M49" s="295"/>
    </row>
    <row r="50" spans="1:13" x14ac:dyDescent="0.2">
      <c r="A50" s="75" t="s">
        <v>60</v>
      </c>
      <c r="B50" s="83" t="s">
        <v>63</v>
      </c>
      <c r="C50" s="75" t="s">
        <v>14</v>
      </c>
      <c r="D50" s="76">
        <v>1</v>
      </c>
      <c r="E50" s="133">
        <v>281.05</v>
      </c>
      <c r="F50" s="76"/>
      <c r="G50" s="76"/>
      <c r="H50" s="133">
        <v>281.05</v>
      </c>
      <c r="I50" s="77">
        <f t="shared" ref="I50:I84" si="15">(H50*0.9)/12*(1/10)</f>
        <v>2.1078750000000004</v>
      </c>
      <c r="J50" s="77">
        <f t="shared" ref="J50:J84" si="16">I50*D50</f>
        <v>2.1078750000000004</v>
      </c>
      <c r="K50" s="78">
        <v>12</v>
      </c>
      <c r="L50" s="79" t="s">
        <v>15</v>
      </c>
      <c r="M50" s="79">
        <f t="shared" ref="M50:M84" si="17">J50*K50</f>
        <v>25.294500000000006</v>
      </c>
    </row>
    <row r="51" spans="1:13" x14ac:dyDescent="0.2">
      <c r="A51" s="75" t="s">
        <v>61</v>
      </c>
      <c r="B51" s="83" t="s">
        <v>71</v>
      </c>
      <c r="C51" s="75" t="s">
        <v>14</v>
      </c>
      <c r="D51" s="76">
        <v>2</v>
      </c>
      <c r="E51" s="133">
        <v>63.448000000000008</v>
      </c>
      <c r="F51" s="76"/>
      <c r="G51" s="76"/>
      <c r="H51" s="133">
        <v>63.448000000000008</v>
      </c>
      <c r="I51" s="77">
        <f t="shared" si="15"/>
        <v>0.47586000000000006</v>
      </c>
      <c r="J51" s="77">
        <f t="shared" si="16"/>
        <v>0.95172000000000012</v>
      </c>
      <c r="K51" s="78">
        <v>12</v>
      </c>
      <c r="L51" s="79" t="s">
        <v>15</v>
      </c>
      <c r="M51" s="79">
        <f t="shared" si="17"/>
        <v>11.420640000000002</v>
      </c>
    </row>
    <row r="52" spans="1:13" x14ac:dyDescent="0.2">
      <c r="A52" s="75" t="s">
        <v>62</v>
      </c>
      <c r="B52" s="83" t="s">
        <v>466</v>
      </c>
      <c r="C52" s="75" t="s">
        <v>14</v>
      </c>
      <c r="D52" s="76">
        <v>1</v>
      </c>
      <c r="E52" s="133">
        <v>1891.5820000000001</v>
      </c>
      <c r="F52" s="76"/>
      <c r="G52" s="76"/>
      <c r="H52" s="133">
        <v>1891.5820000000001</v>
      </c>
      <c r="I52" s="77">
        <f t="shared" si="15"/>
        <v>14.186865000000001</v>
      </c>
      <c r="J52" s="77">
        <f t="shared" si="16"/>
        <v>14.186865000000001</v>
      </c>
      <c r="K52" s="78">
        <v>12</v>
      </c>
      <c r="L52" s="79" t="s">
        <v>15</v>
      </c>
      <c r="M52" s="79">
        <f t="shared" si="17"/>
        <v>170.24238000000003</v>
      </c>
    </row>
    <row r="53" spans="1:13" x14ac:dyDescent="0.2">
      <c r="A53" s="75" t="s">
        <v>64</v>
      </c>
      <c r="B53" s="83" t="s">
        <v>440</v>
      </c>
      <c r="C53" s="75" t="s">
        <v>14</v>
      </c>
      <c r="D53" s="76">
        <v>2</v>
      </c>
      <c r="E53" s="133">
        <v>82.324000000000012</v>
      </c>
      <c r="F53" s="76"/>
      <c r="G53" s="76"/>
      <c r="H53" s="133">
        <v>82.324000000000012</v>
      </c>
      <c r="I53" s="77">
        <f t="shared" si="15"/>
        <v>0.61743000000000015</v>
      </c>
      <c r="J53" s="77">
        <f t="shared" si="16"/>
        <v>1.2348600000000003</v>
      </c>
      <c r="K53" s="78">
        <v>12</v>
      </c>
      <c r="L53" s="79" t="s">
        <v>15</v>
      </c>
      <c r="M53" s="79">
        <f t="shared" si="17"/>
        <v>14.818320000000003</v>
      </c>
    </row>
    <row r="54" spans="1:13" x14ac:dyDescent="0.2">
      <c r="A54" s="75" t="s">
        <v>65</v>
      </c>
      <c r="B54" s="83" t="s">
        <v>448</v>
      </c>
      <c r="C54" s="75" t="s">
        <v>14</v>
      </c>
      <c r="D54" s="76">
        <v>1</v>
      </c>
      <c r="E54" s="133">
        <v>43.34</v>
      </c>
      <c r="F54" s="76"/>
      <c r="G54" s="76"/>
      <c r="H54" s="133">
        <v>43.34</v>
      </c>
      <c r="I54" s="77">
        <f t="shared" si="15"/>
        <v>0.32505000000000006</v>
      </c>
      <c r="J54" s="77">
        <f t="shared" si="16"/>
        <v>0.32505000000000006</v>
      </c>
      <c r="K54" s="78">
        <v>12</v>
      </c>
      <c r="L54" s="79" t="s">
        <v>15</v>
      </c>
      <c r="M54" s="79">
        <f t="shared" si="17"/>
        <v>3.9006000000000007</v>
      </c>
    </row>
    <row r="55" spans="1:13" x14ac:dyDescent="0.2">
      <c r="A55" s="75" t="s">
        <v>66</v>
      </c>
      <c r="B55" s="83" t="s">
        <v>449</v>
      </c>
      <c r="C55" s="75" t="s">
        <v>14</v>
      </c>
      <c r="D55" s="76">
        <v>1</v>
      </c>
      <c r="E55" s="133">
        <v>183.45800000000003</v>
      </c>
      <c r="F55" s="76"/>
      <c r="G55" s="76"/>
      <c r="H55" s="133">
        <v>183.45800000000003</v>
      </c>
      <c r="I55" s="77">
        <f t="shared" si="15"/>
        <v>1.3759350000000004</v>
      </c>
      <c r="J55" s="77">
        <f t="shared" si="16"/>
        <v>1.3759350000000004</v>
      </c>
      <c r="K55" s="78">
        <v>12</v>
      </c>
      <c r="L55" s="79" t="s">
        <v>15</v>
      </c>
      <c r="M55" s="79">
        <f t="shared" si="17"/>
        <v>16.511220000000005</v>
      </c>
    </row>
    <row r="56" spans="1:13" ht="22.5" x14ac:dyDescent="0.2">
      <c r="A56" s="75" t="s">
        <v>67</v>
      </c>
      <c r="B56" s="83" t="s">
        <v>446</v>
      </c>
      <c r="C56" s="75" t="s">
        <v>14</v>
      </c>
      <c r="D56" s="76">
        <v>1</v>
      </c>
      <c r="E56" s="133">
        <v>3138.6960000000004</v>
      </c>
      <c r="F56" s="76"/>
      <c r="G56" s="76"/>
      <c r="H56" s="133">
        <v>3138.6960000000004</v>
      </c>
      <c r="I56" s="77">
        <f t="shared" si="15"/>
        <v>23.540220000000005</v>
      </c>
      <c r="J56" s="77">
        <f t="shared" si="16"/>
        <v>23.540220000000005</v>
      </c>
      <c r="K56" s="78">
        <v>12</v>
      </c>
      <c r="L56" s="79" t="s">
        <v>15</v>
      </c>
      <c r="M56" s="79">
        <f t="shared" si="17"/>
        <v>282.48264000000006</v>
      </c>
    </row>
    <row r="57" spans="1:13" ht="22.5" x14ac:dyDescent="0.2">
      <c r="A57" s="75" t="s">
        <v>68</v>
      </c>
      <c r="B57" s="83" t="s">
        <v>447</v>
      </c>
      <c r="C57" s="75" t="s">
        <v>14</v>
      </c>
      <c r="D57" s="76">
        <v>2</v>
      </c>
      <c r="E57" s="133">
        <v>617.23200000000008</v>
      </c>
      <c r="F57" s="76"/>
      <c r="G57" s="76"/>
      <c r="H57" s="133">
        <v>617.23200000000008</v>
      </c>
      <c r="I57" s="77">
        <f t="shared" si="15"/>
        <v>4.6292400000000011</v>
      </c>
      <c r="J57" s="77">
        <f t="shared" si="16"/>
        <v>9.2584800000000023</v>
      </c>
      <c r="K57" s="78">
        <v>12</v>
      </c>
      <c r="L57" s="79" t="s">
        <v>15</v>
      </c>
      <c r="M57" s="79">
        <f t="shared" si="17"/>
        <v>111.10176000000003</v>
      </c>
    </row>
    <row r="58" spans="1:13" x14ac:dyDescent="0.2">
      <c r="A58" s="75" t="s">
        <v>69</v>
      </c>
      <c r="B58" s="83" t="s">
        <v>467</v>
      </c>
      <c r="C58" s="75" t="s">
        <v>14</v>
      </c>
      <c r="D58" s="76">
        <v>2</v>
      </c>
      <c r="E58" s="133">
        <v>10.076000000000001</v>
      </c>
      <c r="F58" s="76"/>
      <c r="G58" s="76"/>
      <c r="H58" s="133">
        <v>10.076000000000001</v>
      </c>
      <c r="I58" s="77">
        <f t="shared" si="15"/>
        <v>7.5570000000000012E-2</v>
      </c>
      <c r="J58" s="77">
        <f t="shared" si="16"/>
        <v>0.15114000000000002</v>
      </c>
      <c r="K58" s="78">
        <v>12</v>
      </c>
      <c r="L58" s="79" t="s">
        <v>15</v>
      </c>
      <c r="M58" s="79">
        <f t="shared" si="17"/>
        <v>1.8136800000000002</v>
      </c>
    </row>
    <row r="59" spans="1:13" x14ac:dyDescent="0.2">
      <c r="A59" s="75" t="s">
        <v>70</v>
      </c>
      <c r="B59" s="83" t="s">
        <v>445</v>
      </c>
      <c r="C59" s="75" t="s">
        <v>14</v>
      </c>
      <c r="D59" s="76">
        <v>1</v>
      </c>
      <c r="E59" s="133">
        <v>110.81400000000001</v>
      </c>
      <c r="F59" s="76"/>
      <c r="G59" s="76"/>
      <c r="H59" s="133">
        <v>110.81400000000001</v>
      </c>
      <c r="I59" s="77">
        <f t="shared" si="15"/>
        <v>0.83110499999999998</v>
      </c>
      <c r="J59" s="77">
        <f t="shared" si="16"/>
        <v>0.83110499999999998</v>
      </c>
      <c r="K59" s="78">
        <v>12</v>
      </c>
      <c r="L59" s="79" t="s">
        <v>15</v>
      </c>
      <c r="M59" s="79">
        <f t="shared" si="17"/>
        <v>9.9732599999999998</v>
      </c>
    </row>
    <row r="60" spans="1:13" ht="22.5" x14ac:dyDescent="0.2">
      <c r="A60" s="75" t="s">
        <v>72</v>
      </c>
      <c r="B60" s="83" t="s">
        <v>441</v>
      </c>
      <c r="C60" s="75" t="s">
        <v>14</v>
      </c>
      <c r="D60" s="76">
        <v>1</v>
      </c>
      <c r="E60" s="133">
        <v>1004.6740000000001</v>
      </c>
      <c r="F60" s="76"/>
      <c r="G60" s="76"/>
      <c r="H60" s="133">
        <v>1004.6740000000001</v>
      </c>
      <c r="I60" s="77">
        <f t="shared" si="15"/>
        <v>7.5350550000000016</v>
      </c>
      <c r="J60" s="77">
        <f t="shared" si="16"/>
        <v>7.5350550000000016</v>
      </c>
      <c r="K60" s="78">
        <v>12</v>
      </c>
      <c r="L60" s="79" t="s">
        <v>15</v>
      </c>
      <c r="M60" s="79">
        <f t="shared" si="17"/>
        <v>90.420660000000026</v>
      </c>
    </row>
    <row r="61" spans="1:13" ht="22.5" x14ac:dyDescent="0.2">
      <c r="A61" s="75" t="s">
        <v>73</v>
      </c>
      <c r="B61" s="83" t="s">
        <v>436</v>
      </c>
      <c r="C61" s="75" t="s">
        <v>14</v>
      </c>
      <c r="D61" s="76">
        <v>1</v>
      </c>
      <c r="E61" s="133">
        <v>475.97</v>
      </c>
      <c r="F61" s="76"/>
      <c r="G61" s="76"/>
      <c r="H61" s="133">
        <v>475.97</v>
      </c>
      <c r="I61" s="77">
        <f t="shared" ref="I61" si="18">(H61*0.9)/12*(1/10)</f>
        <v>3.5697750000000008</v>
      </c>
      <c r="J61" s="77">
        <f t="shared" si="16"/>
        <v>3.5697750000000008</v>
      </c>
      <c r="K61" s="78">
        <v>12</v>
      </c>
      <c r="L61" s="79" t="s">
        <v>15</v>
      </c>
      <c r="M61" s="79">
        <f t="shared" ref="M61" si="19">J61*K61</f>
        <v>42.837300000000013</v>
      </c>
    </row>
    <row r="62" spans="1:13" ht="22.5" x14ac:dyDescent="0.2">
      <c r="A62" s="75" t="s">
        <v>74</v>
      </c>
      <c r="B62" s="83" t="str">
        <f>B16</f>
        <v>Jogo de  Chave Combinada -  6 a 22 mm</v>
      </c>
      <c r="C62" s="75" t="s">
        <v>14</v>
      </c>
      <c r="D62" s="76">
        <v>2</v>
      </c>
      <c r="E62" s="133">
        <v>185.94400000000002</v>
      </c>
      <c r="F62" s="76"/>
      <c r="G62" s="76"/>
      <c r="H62" s="133">
        <v>185.94400000000002</v>
      </c>
      <c r="I62" s="77">
        <f t="shared" si="15"/>
        <v>1.3945800000000002</v>
      </c>
      <c r="J62" s="77">
        <f t="shared" si="16"/>
        <v>2.7891600000000003</v>
      </c>
      <c r="K62" s="78">
        <v>12</v>
      </c>
      <c r="L62" s="79" t="s">
        <v>15</v>
      </c>
      <c r="M62" s="79">
        <f t="shared" si="17"/>
        <v>33.469920000000002</v>
      </c>
    </row>
    <row r="63" spans="1:13" ht="33.75" x14ac:dyDescent="0.2">
      <c r="A63" s="75" t="s">
        <v>75</v>
      </c>
      <c r="B63" s="83" t="s">
        <v>459</v>
      </c>
      <c r="C63" s="75" t="s">
        <v>14</v>
      </c>
      <c r="D63" s="76">
        <v>2</v>
      </c>
      <c r="E63" s="133">
        <v>343.92600000000004</v>
      </c>
      <c r="F63" s="76"/>
      <c r="G63" s="76"/>
      <c r="H63" s="133">
        <v>343.92600000000004</v>
      </c>
      <c r="I63" s="77">
        <f t="shared" si="15"/>
        <v>2.5794450000000002</v>
      </c>
      <c r="J63" s="77">
        <f t="shared" si="16"/>
        <v>5.1588900000000004</v>
      </c>
      <c r="K63" s="78">
        <v>12</v>
      </c>
      <c r="L63" s="79" t="s">
        <v>15</v>
      </c>
      <c r="M63" s="79">
        <f t="shared" si="17"/>
        <v>61.906680000000009</v>
      </c>
    </row>
    <row r="64" spans="1:13" ht="33.75" x14ac:dyDescent="0.2">
      <c r="A64" s="75" t="s">
        <v>76</v>
      </c>
      <c r="B64" s="83" t="s">
        <v>457</v>
      </c>
      <c r="C64" s="75" t="s">
        <v>14</v>
      </c>
      <c r="D64" s="76">
        <v>2</v>
      </c>
      <c r="E64" s="133">
        <v>234.14600000000004</v>
      </c>
      <c r="F64" s="76"/>
      <c r="G64" s="76"/>
      <c r="H64" s="133">
        <v>234.14600000000004</v>
      </c>
      <c r="I64" s="77">
        <f t="shared" si="15"/>
        <v>1.7560950000000002</v>
      </c>
      <c r="J64" s="77">
        <f t="shared" si="16"/>
        <v>3.5121900000000004</v>
      </c>
      <c r="K64" s="78">
        <v>12</v>
      </c>
      <c r="L64" s="79" t="s">
        <v>15</v>
      </c>
      <c r="M64" s="79">
        <f t="shared" si="17"/>
        <v>42.146280000000004</v>
      </c>
    </row>
    <row r="65" spans="1:13" ht="22.5" x14ac:dyDescent="0.2">
      <c r="A65" s="75" t="s">
        <v>77</v>
      </c>
      <c r="B65" s="83" t="s">
        <v>458</v>
      </c>
      <c r="C65" s="75" t="s">
        <v>14</v>
      </c>
      <c r="D65" s="76">
        <v>1</v>
      </c>
      <c r="E65" s="133">
        <v>990.96800000000007</v>
      </c>
      <c r="F65" s="76"/>
      <c r="G65" s="76"/>
      <c r="H65" s="133">
        <v>990.96800000000007</v>
      </c>
      <c r="I65" s="77">
        <f t="shared" si="15"/>
        <v>7.4322600000000012</v>
      </c>
      <c r="J65" s="77">
        <f t="shared" si="16"/>
        <v>7.4322600000000012</v>
      </c>
      <c r="K65" s="78">
        <v>12</v>
      </c>
      <c r="L65" s="79" t="s">
        <v>15</v>
      </c>
      <c r="M65" s="79">
        <f t="shared" si="17"/>
        <v>89.187120000000021</v>
      </c>
    </row>
    <row r="66" spans="1:13" x14ac:dyDescent="0.2">
      <c r="A66" s="75" t="s">
        <v>78</v>
      </c>
      <c r="B66" s="83" t="s">
        <v>438</v>
      </c>
      <c r="C66" s="75" t="s">
        <v>14</v>
      </c>
      <c r="D66" s="76">
        <v>2</v>
      </c>
      <c r="E66" s="133">
        <v>42.79</v>
      </c>
      <c r="F66" s="76"/>
      <c r="G66" s="76"/>
      <c r="H66" s="133">
        <v>42.79</v>
      </c>
      <c r="I66" s="77">
        <f t="shared" si="15"/>
        <v>0.32092500000000007</v>
      </c>
      <c r="J66" s="77">
        <f t="shared" si="16"/>
        <v>0.64185000000000014</v>
      </c>
      <c r="K66" s="78">
        <v>12</v>
      </c>
      <c r="L66" s="79" t="s">
        <v>15</v>
      </c>
      <c r="M66" s="79">
        <f t="shared" si="17"/>
        <v>7.7022000000000013</v>
      </c>
    </row>
    <row r="67" spans="1:13" x14ac:dyDescent="0.2">
      <c r="A67" s="75" t="s">
        <v>79</v>
      </c>
      <c r="B67" s="83" t="s">
        <v>439</v>
      </c>
      <c r="C67" s="75" t="s">
        <v>14</v>
      </c>
      <c r="D67" s="76">
        <v>3</v>
      </c>
      <c r="E67" s="133">
        <v>34.21</v>
      </c>
      <c r="F67" s="76"/>
      <c r="G67" s="76"/>
      <c r="H67" s="133">
        <v>34.21</v>
      </c>
      <c r="I67" s="77">
        <f t="shared" ref="I67" si="20">(H67*0.9)/12*(1/10)</f>
        <v>0.256575</v>
      </c>
      <c r="J67" s="77">
        <f t="shared" si="16"/>
        <v>0.76972499999999999</v>
      </c>
      <c r="K67" s="78">
        <v>12</v>
      </c>
      <c r="L67" s="79" t="s">
        <v>15</v>
      </c>
      <c r="M67" s="79">
        <f t="shared" ref="M67" si="21">J67*K67</f>
        <v>9.236699999999999</v>
      </c>
    </row>
    <row r="68" spans="1:13" ht="22.5" x14ac:dyDescent="0.2">
      <c r="A68" s="75" t="s">
        <v>80</v>
      </c>
      <c r="B68" s="83" t="s">
        <v>442</v>
      </c>
      <c r="C68" s="75" t="s">
        <v>14</v>
      </c>
      <c r="D68" s="76">
        <v>2</v>
      </c>
      <c r="E68" s="133">
        <v>47.388000000000005</v>
      </c>
      <c r="F68" s="76"/>
      <c r="G68" s="76"/>
      <c r="H68" s="133">
        <v>47.388000000000005</v>
      </c>
      <c r="I68" s="77">
        <f t="shared" si="15"/>
        <v>0.35541000000000006</v>
      </c>
      <c r="J68" s="77">
        <f t="shared" si="16"/>
        <v>0.71082000000000012</v>
      </c>
      <c r="K68" s="78">
        <v>12</v>
      </c>
      <c r="L68" s="79" t="s">
        <v>15</v>
      </c>
      <c r="M68" s="79">
        <f t="shared" si="17"/>
        <v>8.5298400000000019</v>
      </c>
    </row>
    <row r="69" spans="1:13" x14ac:dyDescent="0.2">
      <c r="A69" s="75" t="s">
        <v>81</v>
      </c>
      <c r="B69" s="83" t="s">
        <v>468</v>
      </c>
      <c r="C69" s="75" t="s">
        <v>14</v>
      </c>
      <c r="D69" s="76">
        <v>50</v>
      </c>
      <c r="E69" s="133">
        <v>6.38</v>
      </c>
      <c r="F69" s="76"/>
      <c r="G69" s="76"/>
      <c r="H69" s="133">
        <v>6.38</v>
      </c>
      <c r="I69" s="77">
        <f t="shared" si="15"/>
        <v>4.7850000000000004E-2</v>
      </c>
      <c r="J69" s="77">
        <f t="shared" si="16"/>
        <v>2.3925000000000001</v>
      </c>
      <c r="K69" s="78">
        <v>12</v>
      </c>
      <c r="L69" s="79" t="s">
        <v>15</v>
      </c>
      <c r="M69" s="79">
        <f t="shared" si="17"/>
        <v>28.71</v>
      </c>
    </row>
    <row r="70" spans="1:13" x14ac:dyDescent="0.2">
      <c r="A70" s="75" t="s">
        <v>82</v>
      </c>
      <c r="B70" s="83" t="s">
        <v>450</v>
      </c>
      <c r="C70" s="75" t="s">
        <v>14</v>
      </c>
      <c r="D70" s="76">
        <v>1</v>
      </c>
      <c r="E70" s="133">
        <v>159.94000000000003</v>
      </c>
      <c r="F70" s="76"/>
      <c r="G70" s="76"/>
      <c r="H70" s="133">
        <v>159.94000000000003</v>
      </c>
      <c r="I70" s="77">
        <f t="shared" si="15"/>
        <v>1.1995500000000003</v>
      </c>
      <c r="J70" s="77">
        <f t="shared" si="16"/>
        <v>1.1995500000000003</v>
      </c>
      <c r="K70" s="78">
        <v>12</v>
      </c>
      <c r="L70" s="79" t="s">
        <v>15</v>
      </c>
      <c r="M70" s="79">
        <f t="shared" si="17"/>
        <v>14.394600000000004</v>
      </c>
    </row>
    <row r="71" spans="1:13" x14ac:dyDescent="0.2">
      <c r="A71" s="75" t="s">
        <v>83</v>
      </c>
      <c r="B71" s="83" t="s">
        <v>460</v>
      </c>
      <c r="C71" s="75" t="s">
        <v>14</v>
      </c>
      <c r="D71" s="76">
        <v>1</v>
      </c>
      <c r="E71" s="133">
        <v>249.76599999999999</v>
      </c>
      <c r="F71" s="76"/>
      <c r="G71" s="76"/>
      <c r="H71" s="133">
        <v>249.76600000000002</v>
      </c>
      <c r="I71" s="77">
        <f t="shared" ref="I71:I78" si="22">(H71*0.9)/12*(1/10)</f>
        <v>1.8732450000000005</v>
      </c>
      <c r="J71" s="77">
        <f t="shared" si="16"/>
        <v>1.8732450000000005</v>
      </c>
      <c r="K71" s="78">
        <v>12</v>
      </c>
      <c r="L71" s="79" t="s">
        <v>15</v>
      </c>
      <c r="M71" s="79">
        <f t="shared" ref="M71:M78" si="23">J71*K71</f>
        <v>22.478940000000005</v>
      </c>
    </row>
    <row r="72" spans="1:13" ht="22.5" x14ac:dyDescent="0.2">
      <c r="A72" s="75" t="s">
        <v>84</v>
      </c>
      <c r="B72" s="83" t="s">
        <v>451</v>
      </c>
      <c r="C72" s="75" t="s">
        <v>14</v>
      </c>
      <c r="D72" s="76">
        <v>2</v>
      </c>
      <c r="E72" s="133">
        <v>35.486000000000004</v>
      </c>
      <c r="F72" s="76"/>
      <c r="G72" s="76"/>
      <c r="H72" s="133">
        <v>35.486000000000004</v>
      </c>
      <c r="I72" s="77">
        <f t="shared" si="22"/>
        <v>0.26614500000000002</v>
      </c>
      <c r="J72" s="77">
        <f t="shared" si="16"/>
        <v>0.53229000000000004</v>
      </c>
      <c r="K72" s="78">
        <v>12</v>
      </c>
      <c r="L72" s="79" t="s">
        <v>15</v>
      </c>
      <c r="M72" s="79">
        <f t="shared" si="23"/>
        <v>6.38748</v>
      </c>
    </row>
    <row r="73" spans="1:13" ht="22.5" x14ac:dyDescent="0.2">
      <c r="A73" s="75" t="s">
        <v>85</v>
      </c>
      <c r="B73" s="83" t="s">
        <v>456</v>
      </c>
      <c r="C73" s="75" t="s">
        <v>14</v>
      </c>
      <c r="D73" s="76">
        <v>5</v>
      </c>
      <c r="E73" s="133">
        <v>44.616000000000007</v>
      </c>
      <c r="F73" s="76"/>
      <c r="G73" s="76"/>
      <c r="H73" s="133">
        <v>44.616000000000007</v>
      </c>
      <c r="I73" s="77">
        <f t="shared" si="22"/>
        <v>0.33462000000000014</v>
      </c>
      <c r="J73" s="77">
        <f t="shared" si="16"/>
        <v>1.6731000000000007</v>
      </c>
      <c r="K73" s="78">
        <v>12</v>
      </c>
      <c r="L73" s="79" t="s">
        <v>15</v>
      </c>
      <c r="M73" s="79">
        <f t="shared" si="23"/>
        <v>20.077200000000008</v>
      </c>
    </row>
    <row r="74" spans="1:13" ht="33.75" x14ac:dyDescent="0.2">
      <c r="A74" s="75" t="s">
        <v>86</v>
      </c>
      <c r="B74" s="83" t="s">
        <v>461</v>
      </c>
      <c r="C74" s="75" t="s">
        <v>14</v>
      </c>
      <c r="D74" s="76">
        <v>2</v>
      </c>
      <c r="E74" s="133">
        <v>34.909999999999997</v>
      </c>
      <c r="F74" s="76"/>
      <c r="G74" s="76"/>
      <c r="H74" s="133">
        <v>34.909999999999997</v>
      </c>
      <c r="I74" s="77">
        <f t="shared" si="22"/>
        <v>0.26182499999999997</v>
      </c>
      <c r="J74" s="77">
        <f t="shared" si="16"/>
        <v>0.52364999999999995</v>
      </c>
      <c r="K74" s="78">
        <v>12</v>
      </c>
      <c r="L74" s="79" t="s">
        <v>15</v>
      </c>
      <c r="M74" s="79">
        <f t="shared" si="23"/>
        <v>6.2837999999999994</v>
      </c>
    </row>
    <row r="75" spans="1:13" x14ac:dyDescent="0.2">
      <c r="A75" s="75" t="s">
        <v>87</v>
      </c>
      <c r="B75" s="83" t="s">
        <v>97</v>
      </c>
      <c r="C75" s="75" t="s">
        <v>14</v>
      </c>
      <c r="D75" s="76">
        <v>2</v>
      </c>
      <c r="E75" s="133">
        <v>49.83</v>
      </c>
      <c r="F75" s="76"/>
      <c r="G75" s="76"/>
      <c r="H75" s="133">
        <v>49.83</v>
      </c>
      <c r="I75" s="77">
        <f t="shared" si="22"/>
        <v>0.37372500000000003</v>
      </c>
      <c r="J75" s="77">
        <f t="shared" si="16"/>
        <v>0.74745000000000006</v>
      </c>
      <c r="K75" s="78">
        <v>12</v>
      </c>
      <c r="L75" s="79" t="s">
        <v>15</v>
      </c>
      <c r="M75" s="79">
        <f t="shared" si="23"/>
        <v>8.9694000000000003</v>
      </c>
    </row>
    <row r="76" spans="1:13" x14ac:dyDescent="0.2">
      <c r="A76" s="75" t="s">
        <v>88</v>
      </c>
      <c r="B76" s="83" t="s">
        <v>464</v>
      </c>
      <c r="C76" s="75" t="s">
        <v>14</v>
      </c>
      <c r="D76" s="76">
        <v>2</v>
      </c>
      <c r="E76" s="133">
        <v>13.068000000000001</v>
      </c>
      <c r="F76" s="76"/>
      <c r="G76" s="76"/>
      <c r="H76" s="133">
        <v>13.068000000000001</v>
      </c>
      <c r="I76" s="77">
        <f t="shared" si="22"/>
        <v>9.8010000000000028E-2</v>
      </c>
      <c r="J76" s="77">
        <f t="shared" si="16"/>
        <v>0.19602000000000006</v>
      </c>
      <c r="K76" s="78">
        <v>12</v>
      </c>
      <c r="L76" s="79" t="s">
        <v>15</v>
      </c>
      <c r="M76" s="79">
        <f t="shared" si="23"/>
        <v>2.3522400000000006</v>
      </c>
    </row>
    <row r="77" spans="1:13" ht="22.5" x14ac:dyDescent="0.2">
      <c r="A77" s="75" t="s">
        <v>89</v>
      </c>
      <c r="B77" s="83" t="s">
        <v>452</v>
      </c>
      <c r="C77" s="75" t="s">
        <v>14</v>
      </c>
      <c r="D77" s="76">
        <v>1</v>
      </c>
      <c r="E77" s="133">
        <v>29.018000000000001</v>
      </c>
      <c r="F77" s="76"/>
      <c r="G77" s="76"/>
      <c r="H77" s="133">
        <v>29.018000000000001</v>
      </c>
      <c r="I77" s="77">
        <f t="shared" si="22"/>
        <v>0.21763500000000002</v>
      </c>
      <c r="J77" s="77">
        <f t="shared" si="16"/>
        <v>0.21763500000000002</v>
      </c>
      <c r="K77" s="78">
        <v>12</v>
      </c>
      <c r="L77" s="79" t="s">
        <v>15</v>
      </c>
      <c r="M77" s="79">
        <f t="shared" si="23"/>
        <v>2.6116200000000003</v>
      </c>
    </row>
    <row r="78" spans="1:13" x14ac:dyDescent="0.2">
      <c r="A78" s="75" t="s">
        <v>90</v>
      </c>
      <c r="B78" s="83" t="s">
        <v>462</v>
      </c>
      <c r="C78" s="75" t="s">
        <v>14</v>
      </c>
      <c r="D78" s="76">
        <v>1</v>
      </c>
      <c r="E78" s="133">
        <v>104.36800000000001</v>
      </c>
      <c r="F78" s="76"/>
      <c r="G78" s="76"/>
      <c r="H78" s="133">
        <v>104.36800000000001</v>
      </c>
      <c r="I78" s="77">
        <f t="shared" si="22"/>
        <v>0.78276000000000012</v>
      </c>
      <c r="J78" s="77">
        <f t="shared" si="16"/>
        <v>0.78276000000000012</v>
      </c>
      <c r="K78" s="78">
        <v>12</v>
      </c>
      <c r="L78" s="79" t="s">
        <v>15</v>
      </c>
      <c r="M78" s="79">
        <f t="shared" si="23"/>
        <v>9.3931200000000015</v>
      </c>
    </row>
    <row r="79" spans="1:13" ht="14.1" customHeight="1" x14ac:dyDescent="0.2">
      <c r="A79" s="75" t="s">
        <v>91</v>
      </c>
      <c r="B79" s="83" t="s">
        <v>443</v>
      </c>
      <c r="C79" s="75" t="s">
        <v>14</v>
      </c>
      <c r="D79" s="76">
        <v>1</v>
      </c>
      <c r="E79" s="133">
        <v>390.41200000000003</v>
      </c>
      <c r="F79" s="76"/>
      <c r="G79" s="76"/>
      <c r="H79" s="133">
        <v>390.41200000000003</v>
      </c>
      <c r="I79" s="77">
        <f t="shared" si="15"/>
        <v>2.9280900000000005</v>
      </c>
      <c r="J79" s="77">
        <f t="shared" si="16"/>
        <v>2.9280900000000005</v>
      </c>
      <c r="K79" s="78">
        <v>12</v>
      </c>
      <c r="L79" s="79" t="s">
        <v>15</v>
      </c>
      <c r="M79" s="79">
        <f t="shared" si="17"/>
        <v>35.137080000000005</v>
      </c>
    </row>
    <row r="80" spans="1:13" x14ac:dyDescent="0.2">
      <c r="A80" s="75" t="s">
        <v>92</v>
      </c>
      <c r="B80" s="83" t="s">
        <v>444</v>
      </c>
      <c r="C80" s="75" t="s">
        <v>14</v>
      </c>
      <c r="D80" s="76">
        <v>1</v>
      </c>
      <c r="E80" s="133">
        <v>572.39600000000007</v>
      </c>
      <c r="F80" s="76"/>
      <c r="G80" s="76"/>
      <c r="H80" s="133">
        <v>572.39600000000007</v>
      </c>
      <c r="I80" s="77">
        <f t="shared" si="15"/>
        <v>4.2929700000000004</v>
      </c>
      <c r="J80" s="77">
        <f t="shared" si="16"/>
        <v>4.2929700000000004</v>
      </c>
      <c r="K80" s="78">
        <v>12</v>
      </c>
      <c r="L80" s="79" t="s">
        <v>15</v>
      </c>
      <c r="M80" s="79">
        <f t="shared" si="17"/>
        <v>51.515640000000005</v>
      </c>
    </row>
    <row r="81" spans="1:14" ht="22.5" x14ac:dyDescent="0.2">
      <c r="A81" s="75" t="s">
        <v>93</v>
      </c>
      <c r="B81" s="83" t="s">
        <v>453</v>
      </c>
      <c r="C81" s="75" t="s">
        <v>14</v>
      </c>
      <c r="D81" s="76">
        <v>1</v>
      </c>
      <c r="E81" s="133">
        <v>60.76400000000001</v>
      </c>
      <c r="F81" s="76"/>
      <c r="G81" s="76"/>
      <c r="H81" s="133">
        <v>60.76400000000001</v>
      </c>
      <c r="I81" s="77">
        <f t="shared" ref="I81:I83" si="24">(H81*0.9)/12*(1/10)</f>
        <v>0.45573000000000008</v>
      </c>
      <c r="J81" s="77">
        <f t="shared" si="16"/>
        <v>0.45573000000000008</v>
      </c>
      <c r="K81" s="78">
        <v>12</v>
      </c>
      <c r="L81" s="79" t="s">
        <v>15</v>
      </c>
      <c r="M81" s="79">
        <f t="shared" ref="M81:M83" si="25">J81*K81</f>
        <v>5.4687600000000014</v>
      </c>
    </row>
    <row r="82" spans="1:14" x14ac:dyDescent="0.2">
      <c r="A82" s="75" t="s">
        <v>94</v>
      </c>
      <c r="B82" s="83" t="s">
        <v>454</v>
      </c>
      <c r="C82" s="75" t="s">
        <v>14</v>
      </c>
      <c r="D82" s="76">
        <v>1</v>
      </c>
      <c r="E82" s="133">
        <v>118.55800000000001</v>
      </c>
      <c r="F82" s="76"/>
      <c r="G82" s="76"/>
      <c r="H82" s="133">
        <v>118.55800000000001</v>
      </c>
      <c r="I82" s="77">
        <f t="shared" si="24"/>
        <v>0.889185</v>
      </c>
      <c r="J82" s="77">
        <f t="shared" si="16"/>
        <v>0.889185</v>
      </c>
      <c r="K82" s="78">
        <v>12</v>
      </c>
      <c r="L82" s="79" t="s">
        <v>15</v>
      </c>
      <c r="M82" s="79">
        <f t="shared" si="25"/>
        <v>10.67022</v>
      </c>
    </row>
    <row r="83" spans="1:14" x14ac:dyDescent="0.2">
      <c r="A83" s="75" t="s">
        <v>95</v>
      </c>
      <c r="B83" s="83" t="s">
        <v>455</v>
      </c>
      <c r="C83" s="75" t="s">
        <v>14</v>
      </c>
      <c r="D83" s="76">
        <v>2</v>
      </c>
      <c r="E83" s="133">
        <v>14.850000000000001</v>
      </c>
      <c r="F83" s="76"/>
      <c r="G83" s="76"/>
      <c r="H83" s="133">
        <v>14.850000000000001</v>
      </c>
      <c r="I83" s="77">
        <f t="shared" si="24"/>
        <v>0.11137500000000003</v>
      </c>
      <c r="J83" s="77">
        <f t="shared" si="16"/>
        <v>0.22275000000000006</v>
      </c>
      <c r="K83" s="78">
        <v>12</v>
      </c>
      <c r="L83" s="79" t="s">
        <v>15</v>
      </c>
      <c r="M83" s="79">
        <f t="shared" si="25"/>
        <v>2.6730000000000009</v>
      </c>
    </row>
    <row r="84" spans="1:14" ht="13.5" thickBot="1" x14ac:dyDescent="0.25">
      <c r="A84" s="75" t="s">
        <v>96</v>
      </c>
      <c r="B84" s="83" t="s">
        <v>98</v>
      </c>
      <c r="C84" s="75" t="s">
        <v>14</v>
      </c>
      <c r="D84" s="76">
        <v>2</v>
      </c>
      <c r="E84" s="133">
        <v>120.97800000000001</v>
      </c>
      <c r="F84" s="76"/>
      <c r="G84" s="76"/>
      <c r="H84" s="133">
        <v>120.97800000000001</v>
      </c>
      <c r="I84" s="77">
        <f t="shared" si="15"/>
        <v>0.90733500000000022</v>
      </c>
      <c r="J84" s="77">
        <f t="shared" si="16"/>
        <v>1.8146700000000004</v>
      </c>
      <c r="K84" s="78">
        <v>12</v>
      </c>
      <c r="L84" s="79" t="s">
        <v>15</v>
      </c>
      <c r="M84" s="79">
        <f t="shared" si="17"/>
        <v>21.776040000000005</v>
      </c>
    </row>
    <row r="85" spans="1:14" ht="13.5" thickBot="1" x14ac:dyDescent="0.25">
      <c r="A85" s="288" t="s">
        <v>35</v>
      </c>
      <c r="B85" s="289"/>
      <c r="C85" s="289"/>
      <c r="D85" s="289"/>
      <c r="E85" s="289"/>
      <c r="F85" s="289"/>
      <c r="G85" s="289"/>
      <c r="H85" s="289"/>
      <c r="I85" s="289"/>
      <c r="J85" s="289"/>
      <c r="K85" s="289"/>
      <c r="L85" s="290"/>
      <c r="M85" s="135">
        <f>SUM(M50:M84)</f>
        <v>1281.8948399999999</v>
      </c>
    </row>
    <row r="86" spans="1:14" ht="13.5" thickBot="1" x14ac:dyDescent="0.25">
      <c r="A86" s="288" t="s">
        <v>35</v>
      </c>
      <c r="B86" s="289"/>
      <c r="C86" s="289"/>
      <c r="D86" s="289"/>
      <c r="E86" s="289"/>
      <c r="F86" s="289"/>
      <c r="G86" s="289"/>
      <c r="H86" s="289"/>
      <c r="I86" s="289"/>
      <c r="J86" s="289"/>
      <c r="K86" s="289"/>
      <c r="L86" s="290"/>
      <c r="M86" s="135">
        <f>M85/12</f>
        <v>106.82456999999999</v>
      </c>
    </row>
    <row r="87" spans="1:14" ht="15" customHeight="1" thickBot="1" x14ac:dyDescent="0.25">
      <c r="A87" s="291" t="s">
        <v>99</v>
      </c>
      <c r="B87" s="292"/>
      <c r="C87" s="292"/>
      <c r="D87" s="292"/>
      <c r="E87" s="292"/>
      <c r="F87" s="292"/>
      <c r="G87" s="292"/>
      <c r="H87" s="292"/>
      <c r="I87" s="292"/>
      <c r="J87" s="292"/>
      <c r="K87" s="292"/>
      <c r="L87" s="292"/>
      <c r="M87" s="293"/>
      <c r="N87" s="30"/>
    </row>
    <row r="88" spans="1:14" s="29" customFormat="1" ht="15" customHeight="1" x14ac:dyDescent="0.2">
      <c r="A88" s="279" t="s">
        <v>100</v>
      </c>
      <c r="B88" s="280"/>
      <c r="C88" s="280"/>
      <c r="D88" s="280"/>
      <c r="E88" s="280"/>
      <c r="F88" s="280"/>
      <c r="G88" s="280"/>
      <c r="H88" s="280"/>
      <c r="I88" s="280"/>
      <c r="J88" s="281"/>
      <c r="K88" s="80"/>
      <c r="L88" s="80"/>
      <c r="M88" s="80"/>
    </row>
    <row r="89" spans="1:14" x14ac:dyDescent="0.2">
      <c r="A89" s="81" t="s">
        <v>101</v>
      </c>
      <c r="B89" s="83" t="s">
        <v>103</v>
      </c>
      <c r="C89" s="75" t="s">
        <v>104</v>
      </c>
      <c r="D89" s="76">
        <v>10</v>
      </c>
      <c r="E89" s="133">
        <v>17.336000000000002</v>
      </c>
      <c r="F89" s="76"/>
      <c r="G89" s="76"/>
      <c r="H89" s="133">
        <v>17.336000000000002</v>
      </c>
      <c r="I89" s="277">
        <f t="shared" ref="I89:I105" si="26">D89*H89</f>
        <v>173.36</v>
      </c>
      <c r="J89" s="278"/>
      <c r="K89" s="80"/>
      <c r="L89" s="80"/>
      <c r="M89" s="80"/>
    </row>
    <row r="90" spans="1:14" ht="22.5" x14ac:dyDescent="0.2">
      <c r="A90" s="81" t="s">
        <v>106</v>
      </c>
      <c r="B90" s="83" t="s">
        <v>469</v>
      </c>
      <c r="C90" s="75" t="s">
        <v>107</v>
      </c>
      <c r="D90" s="76">
        <v>4</v>
      </c>
      <c r="E90" s="133">
        <v>25.344000000000001</v>
      </c>
      <c r="F90" s="76"/>
      <c r="G90" s="76"/>
      <c r="H90" s="133">
        <v>25.344000000000001</v>
      </c>
      <c r="I90" s="277">
        <f t="shared" si="26"/>
        <v>101.376</v>
      </c>
      <c r="J90" s="278"/>
      <c r="K90" s="80"/>
      <c r="L90" s="80"/>
      <c r="M90" s="80"/>
    </row>
    <row r="91" spans="1:14" x14ac:dyDescent="0.2">
      <c r="A91" s="81" t="s">
        <v>108</v>
      </c>
      <c r="B91" s="83" t="s">
        <v>112</v>
      </c>
      <c r="C91" s="75" t="s">
        <v>102</v>
      </c>
      <c r="D91" s="76">
        <v>12</v>
      </c>
      <c r="E91" s="133">
        <v>9.7900000000000009</v>
      </c>
      <c r="F91" s="76"/>
      <c r="G91" s="76"/>
      <c r="H91" s="133">
        <v>9.7900000000000009</v>
      </c>
      <c r="I91" s="277">
        <f t="shared" si="26"/>
        <v>117.48000000000002</v>
      </c>
      <c r="J91" s="278"/>
      <c r="K91" s="80"/>
      <c r="L91" s="80"/>
      <c r="M91" s="80"/>
    </row>
    <row r="92" spans="1:14" x14ac:dyDescent="0.2">
      <c r="A92" s="81" t="s">
        <v>109</v>
      </c>
      <c r="B92" s="83" t="s">
        <v>470</v>
      </c>
      <c r="C92" s="75" t="s">
        <v>104</v>
      </c>
      <c r="D92" s="76">
        <v>10</v>
      </c>
      <c r="E92" s="133">
        <v>54.010000000000005</v>
      </c>
      <c r="F92" s="76"/>
      <c r="G92" s="76"/>
      <c r="H92" s="133">
        <v>54.010000000000005</v>
      </c>
      <c r="I92" s="277">
        <f t="shared" si="26"/>
        <v>540.1</v>
      </c>
      <c r="J92" s="278"/>
      <c r="K92" s="80"/>
      <c r="L92" s="80"/>
      <c r="M92" s="80"/>
    </row>
    <row r="93" spans="1:14" ht="22.5" x14ac:dyDescent="0.2">
      <c r="A93" s="81" t="s">
        <v>111</v>
      </c>
      <c r="B93" s="83" t="s">
        <v>478</v>
      </c>
      <c r="C93" s="75" t="s">
        <v>115</v>
      </c>
      <c r="D93" s="76">
        <v>2</v>
      </c>
      <c r="E93" s="133">
        <v>207.328</v>
      </c>
      <c r="F93" s="76"/>
      <c r="G93" s="76"/>
      <c r="H93" s="133">
        <v>207.328</v>
      </c>
      <c r="I93" s="277">
        <f t="shared" si="26"/>
        <v>414.65600000000001</v>
      </c>
      <c r="J93" s="278"/>
      <c r="K93" s="80"/>
      <c r="L93" s="80"/>
      <c r="M93" s="80"/>
    </row>
    <row r="94" spans="1:14" ht="22.5" x14ac:dyDescent="0.2">
      <c r="A94" s="81" t="s">
        <v>113</v>
      </c>
      <c r="B94" s="83" t="s">
        <v>479</v>
      </c>
      <c r="C94" s="75" t="s">
        <v>115</v>
      </c>
      <c r="D94" s="76">
        <v>2</v>
      </c>
      <c r="E94" s="133">
        <v>65.23</v>
      </c>
      <c r="F94" s="76"/>
      <c r="G94" s="76"/>
      <c r="H94" s="133">
        <v>65.28</v>
      </c>
      <c r="I94" s="277">
        <f t="shared" si="26"/>
        <v>130.56</v>
      </c>
      <c r="J94" s="278"/>
      <c r="K94" s="80"/>
      <c r="L94" s="80"/>
      <c r="M94" s="80"/>
    </row>
    <row r="95" spans="1:14" ht="22.5" x14ac:dyDescent="0.2">
      <c r="A95" s="81"/>
      <c r="B95" s="83" t="s">
        <v>480</v>
      </c>
      <c r="C95" s="75" t="s">
        <v>115</v>
      </c>
      <c r="D95" s="76">
        <v>2</v>
      </c>
      <c r="E95" s="133">
        <v>2.9140000000000001</v>
      </c>
      <c r="F95" s="76"/>
      <c r="G95" s="76"/>
      <c r="H95" s="133">
        <v>2.9140000000000001</v>
      </c>
      <c r="I95" s="277">
        <f t="shared" si="26"/>
        <v>5.8280000000000003</v>
      </c>
      <c r="J95" s="278"/>
      <c r="K95" s="80"/>
      <c r="L95" s="80"/>
      <c r="M95" s="80"/>
    </row>
    <row r="96" spans="1:14" x14ac:dyDescent="0.2">
      <c r="A96" s="81" t="s">
        <v>114</v>
      </c>
      <c r="B96" s="83" t="s">
        <v>117</v>
      </c>
      <c r="C96" s="75" t="s">
        <v>102</v>
      </c>
      <c r="D96" s="76">
        <v>12</v>
      </c>
      <c r="E96" s="133">
        <v>3.9600000000000004</v>
      </c>
      <c r="F96" s="76"/>
      <c r="G96" s="76"/>
      <c r="H96" s="133">
        <v>3.9600000000000004</v>
      </c>
      <c r="I96" s="277">
        <f t="shared" si="26"/>
        <v>47.52</v>
      </c>
      <c r="J96" s="278"/>
      <c r="K96" s="80"/>
      <c r="L96" s="80"/>
      <c r="M96" s="80"/>
    </row>
    <row r="97" spans="1:13" x14ac:dyDescent="0.2">
      <c r="A97" s="81" t="s">
        <v>116</v>
      </c>
      <c r="B97" s="83" t="s">
        <v>471</v>
      </c>
      <c r="C97" s="75" t="s">
        <v>102</v>
      </c>
      <c r="D97" s="76">
        <v>12</v>
      </c>
      <c r="E97" s="133">
        <v>3.806</v>
      </c>
      <c r="F97" s="76"/>
      <c r="G97" s="76"/>
      <c r="H97" s="133">
        <v>3.806</v>
      </c>
      <c r="I97" s="277">
        <f t="shared" si="26"/>
        <v>45.671999999999997</v>
      </c>
      <c r="J97" s="278"/>
      <c r="K97" s="80"/>
      <c r="L97" s="80"/>
      <c r="M97" s="80"/>
    </row>
    <row r="98" spans="1:13" x14ac:dyDescent="0.2">
      <c r="A98" s="81" t="s">
        <v>118</v>
      </c>
      <c r="B98" s="83" t="s">
        <v>257</v>
      </c>
      <c r="C98" s="75" t="s">
        <v>102</v>
      </c>
      <c r="D98" s="76">
        <v>40</v>
      </c>
      <c r="E98" s="133">
        <v>4.4000000000000004</v>
      </c>
      <c r="F98" s="76"/>
      <c r="G98" s="76"/>
      <c r="H98" s="133">
        <v>4.4000000000000004</v>
      </c>
      <c r="I98" s="277">
        <f t="shared" si="26"/>
        <v>176</v>
      </c>
      <c r="J98" s="278"/>
      <c r="K98" s="80"/>
      <c r="L98" s="80"/>
      <c r="M98" s="80"/>
    </row>
    <row r="99" spans="1:13" x14ac:dyDescent="0.2">
      <c r="A99" s="81" t="s">
        <v>119</v>
      </c>
      <c r="B99" s="83" t="s">
        <v>472</v>
      </c>
      <c r="C99" s="75" t="s">
        <v>102</v>
      </c>
      <c r="D99" s="76">
        <v>6</v>
      </c>
      <c r="E99" s="133">
        <v>11.110000000000001</v>
      </c>
      <c r="F99" s="76"/>
      <c r="G99" s="76"/>
      <c r="H99" s="133">
        <v>11.110000000000001</v>
      </c>
      <c r="I99" s="277">
        <f t="shared" si="26"/>
        <v>66.660000000000011</v>
      </c>
      <c r="J99" s="278"/>
      <c r="K99" s="80"/>
      <c r="L99" s="80"/>
      <c r="M99" s="80"/>
    </row>
    <row r="100" spans="1:13" x14ac:dyDescent="0.2">
      <c r="A100" s="81"/>
      <c r="B100" s="83" t="s">
        <v>476</v>
      </c>
      <c r="C100" s="75" t="s">
        <v>102</v>
      </c>
      <c r="D100" s="76">
        <v>2</v>
      </c>
      <c r="E100" s="133">
        <v>48.29</v>
      </c>
      <c r="F100" s="76"/>
      <c r="G100" s="76"/>
      <c r="H100" s="133">
        <v>48.29</v>
      </c>
      <c r="I100" s="277">
        <f t="shared" si="26"/>
        <v>96.58</v>
      </c>
      <c r="J100" s="278"/>
      <c r="K100" s="80"/>
      <c r="L100" s="80"/>
      <c r="M100" s="80"/>
    </row>
    <row r="101" spans="1:13" x14ac:dyDescent="0.2">
      <c r="A101" s="81"/>
      <c r="B101" s="83" t="s">
        <v>477</v>
      </c>
      <c r="C101" s="75" t="s">
        <v>102</v>
      </c>
      <c r="D101" s="76">
        <v>6</v>
      </c>
      <c r="E101" s="133">
        <v>32.582000000000001</v>
      </c>
      <c r="F101" s="76"/>
      <c r="G101" s="76"/>
      <c r="H101" s="133">
        <v>32.582000000000001</v>
      </c>
      <c r="I101" s="277">
        <f t="shared" si="26"/>
        <v>195.49200000000002</v>
      </c>
      <c r="J101" s="278"/>
      <c r="K101" s="80"/>
      <c r="L101" s="80"/>
      <c r="M101" s="80"/>
    </row>
    <row r="102" spans="1:13" x14ac:dyDescent="0.2">
      <c r="A102" s="81" t="s">
        <v>120</v>
      </c>
      <c r="B102" s="83" t="s">
        <v>123</v>
      </c>
      <c r="C102" s="75" t="s">
        <v>102</v>
      </c>
      <c r="D102" s="76">
        <v>6</v>
      </c>
      <c r="E102" s="133">
        <v>10.208</v>
      </c>
      <c r="F102" s="76"/>
      <c r="G102" s="76"/>
      <c r="H102" s="133">
        <v>10.208</v>
      </c>
      <c r="I102" s="277">
        <f t="shared" si="26"/>
        <v>61.248000000000005</v>
      </c>
      <c r="J102" s="278"/>
      <c r="K102" s="80"/>
      <c r="L102" s="80"/>
      <c r="M102" s="80"/>
    </row>
    <row r="103" spans="1:13" x14ac:dyDescent="0.2">
      <c r="A103" s="81"/>
      <c r="B103" s="83" t="s">
        <v>475</v>
      </c>
      <c r="C103" s="75" t="s">
        <v>102</v>
      </c>
      <c r="D103" s="76">
        <v>6</v>
      </c>
      <c r="E103" s="133">
        <v>12.386000000000001</v>
      </c>
      <c r="F103" s="76"/>
      <c r="G103" s="76"/>
      <c r="H103" s="133">
        <v>12.386000000000001</v>
      </c>
      <c r="I103" s="277">
        <f t="shared" si="26"/>
        <v>74.316000000000003</v>
      </c>
      <c r="J103" s="278"/>
      <c r="K103" s="80"/>
      <c r="L103" s="80"/>
      <c r="M103" s="80"/>
    </row>
    <row r="104" spans="1:13" x14ac:dyDescent="0.2">
      <c r="A104" s="81" t="s">
        <v>121</v>
      </c>
      <c r="B104" s="83" t="s">
        <v>473</v>
      </c>
      <c r="C104" s="75" t="s">
        <v>124</v>
      </c>
      <c r="D104" s="76">
        <v>6</v>
      </c>
      <c r="E104" s="133">
        <v>30.954000000000004</v>
      </c>
      <c r="F104" s="76"/>
      <c r="G104" s="76"/>
      <c r="H104" s="133">
        <v>30.954000000000004</v>
      </c>
      <c r="I104" s="277">
        <f t="shared" si="26"/>
        <v>185.72400000000002</v>
      </c>
      <c r="J104" s="278"/>
      <c r="K104" s="80"/>
      <c r="L104" s="80"/>
      <c r="M104" s="80"/>
    </row>
    <row r="105" spans="1:13" x14ac:dyDescent="0.2">
      <c r="A105" s="81" t="s">
        <v>122</v>
      </c>
      <c r="B105" s="83" t="s">
        <v>474</v>
      </c>
      <c r="C105" s="75" t="s">
        <v>102</v>
      </c>
      <c r="D105" s="76">
        <v>6</v>
      </c>
      <c r="E105" s="133">
        <v>37.312000000000005</v>
      </c>
      <c r="F105" s="76"/>
      <c r="G105" s="76"/>
      <c r="H105" s="133">
        <v>37.312000000000005</v>
      </c>
      <c r="I105" s="277">
        <f t="shared" si="26"/>
        <v>223.87200000000001</v>
      </c>
      <c r="J105" s="278"/>
      <c r="K105" s="80"/>
      <c r="L105" s="80"/>
      <c r="M105" s="80"/>
    </row>
    <row r="106" spans="1:13" s="32" customFormat="1" ht="11.25" customHeight="1" x14ac:dyDescent="0.25">
      <c r="A106" s="282" t="s">
        <v>125</v>
      </c>
      <c r="B106" s="283"/>
      <c r="C106" s="283"/>
      <c r="D106" s="283"/>
      <c r="E106" s="283"/>
      <c r="F106" s="283"/>
      <c r="G106" s="283"/>
      <c r="H106" s="283"/>
      <c r="I106" s="284">
        <f>SUM(I89:J105)</f>
        <v>2656.444</v>
      </c>
      <c r="J106" s="285"/>
      <c r="K106" s="82"/>
      <c r="L106" s="82"/>
      <c r="M106" s="82"/>
    </row>
    <row r="107" spans="1:13" s="32" customFormat="1" ht="11.25" customHeight="1" thickBot="1" x14ac:dyDescent="0.3">
      <c r="A107" s="286" t="s">
        <v>126</v>
      </c>
      <c r="B107" s="287"/>
      <c r="C107" s="287"/>
      <c r="D107" s="287"/>
      <c r="E107" s="287"/>
      <c r="F107" s="287"/>
      <c r="G107" s="287"/>
      <c r="H107" s="287"/>
      <c r="I107" s="137"/>
      <c r="J107" s="136">
        <f>I106/12</f>
        <v>221.37033333333332</v>
      </c>
      <c r="K107" s="82"/>
      <c r="L107" s="82"/>
      <c r="M107" s="82"/>
    </row>
  </sheetData>
  <mergeCells count="36">
    <mergeCell ref="A85:L85"/>
    <mergeCell ref="A86:L86"/>
    <mergeCell ref="A87:M87"/>
    <mergeCell ref="A49:M49"/>
    <mergeCell ref="A1:M1"/>
    <mergeCell ref="A2:M2"/>
    <mergeCell ref="A4:M4"/>
    <mergeCell ref="A19:L19"/>
    <mergeCell ref="A20:L20"/>
    <mergeCell ref="A21:M21"/>
    <mergeCell ref="A36:L36"/>
    <mergeCell ref="A37:L37"/>
    <mergeCell ref="A38:M38"/>
    <mergeCell ref="A47:L47"/>
    <mergeCell ref="A48:L48"/>
    <mergeCell ref="A106:H106"/>
    <mergeCell ref="I106:J106"/>
    <mergeCell ref="A107:H107"/>
    <mergeCell ref="I102:J102"/>
    <mergeCell ref="I91:J91"/>
    <mergeCell ref="I92:J92"/>
    <mergeCell ref="I93:J93"/>
    <mergeCell ref="I94:J94"/>
    <mergeCell ref="I96:J96"/>
    <mergeCell ref="I97:J97"/>
    <mergeCell ref="I98:J98"/>
    <mergeCell ref="I100:J100"/>
    <mergeCell ref="I99:J99"/>
    <mergeCell ref="I103:J103"/>
    <mergeCell ref="I101:J101"/>
    <mergeCell ref="I95:J95"/>
    <mergeCell ref="I104:J104"/>
    <mergeCell ref="I105:J105"/>
    <mergeCell ref="A88:J88"/>
    <mergeCell ref="I89:J89"/>
    <mergeCell ref="I90:J90"/>
  </mergeCells>
  <phoneticPr fontId="24" type="noConversion"/>
  <conditionalFormatting sqref="A22:D35 A39:D46 A50:D84 A89:D105 F89:G105 I89:J105 F22:G35 F39:G46 F50:G84 I50:M84 I39:M46 I22:M35 G5:G18 A5:D18 I5:M18">
    <cfRule type="expression" dxfId="19" priority="33">
      <formula>EVEN(ROW())=ROW()</formula>
    </cfRule>
  </conditionalFormatting>
  <conditionalFormatting sqref="H89:H105">
    <cfRule type="expression" dxfId="18" priority="19">
      <formula>EVEN(ROW())=ROW()</formula>
    </cfRule>
  </conditionalFormatting>
  <conditionalFormatting sqref="E22:E35">
    <cfRule type="expression" dxfId="17" priority="18">
      <formula>EVEN(ROW())=ROW()</formula>
    </cfRule>
  </conditionalFormatting>
  <conditionalFormatting sqref="E39:E46">
    <cfRule type="expression" dxfId="16" priority="17">
      <formula>EVEN(ROW())=ROW()</formula>
    </cfRule>
  </conditionalFormatting>
  <conditionalFormatting sqref="E50:E84">
    <cfRule type="expression" dxfId="15" priority="16">
      <formula>EVEN(ROW())=ROW()</formula>
    </cfRule>
  </conditionalFormatting>
  <conditionalFormatting sqref="E89:E105">
    <cfRule type="expression" dxfId="14" priority="15">
      <formula>EVEN(ROW())=ROW()</formula>
    </cfRule>
  </conditionalFormatting>
  <conditionalFormatting sqref="H50:H84">
    <cfRule type="expression" dxfId="13" priority="14">
      <formula>EVEN(ROW())=ROW()</formula>
    </cfRule>
  </conditionalFormatting>
  <conditionalFormatting sqref="H39:H46">
    <cfRule type="expression" dxfId="12" priority="13">
      <formula>EVEN(ROW())=ROW()</formula>
    </cfRule>
  </conditionalFormatting>
  <conditionalFormatting sqref="H22:H35">
    <cfRule type="expression" dxfId="11" priority="12">
      <formula>EVEN(ROW())=ROW()</formula>
    </cfRule>
  </conditionalFormatting>
  <conditionalFormatting sqref="F5:F17">
    <cfRule type="expression" dxfId="10" priority="6">
      <formula>EVEN(ROW())=ROW()</formula>
    </cfRule>
  </conditionalFormatting>
  <conditionalFormatting sqref="H5:H18">
    <cfRule type="expression" dxfId="9" priority="5">
      <formula>EVEN(ROW())=ROW()</formula>
    </cfRule>
  </conditionalFormatting>
  <conditionalFormatting sqref="F18">
    <cfRule type="expression" dxfId="8" priority="3">
      <formula>EVEN(ROW())=ROW()</formula>
    </cfRule>
  </conditionalFormatting>
  <conditionalFormatting sqref="E5:E17">
    <cfRule type="expression" dxfId="7" priority="2">
      <formula>EVEN(ROW())=ROW()</formula>
    </cfRule>
  </conditionalFormatting>
  <conditionalFormatting sqref="E18">
    <cfRule type="expression" dxfId="6" priority="1">
      <formula>EVEN(ROW())=ROW()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 alignWithMargins="0"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view="pageBreakPreview" topLeftCell="C1" zoomScale="106" zoomScaleNormal="100" zoomScaleSheetLayoutView="106" workbookViewId="0">
      <selection activeCell="G19" sqref="G19"/>
    </sheetView>
  </sheetViews>
  <sheetFormatPr defaultColWidth="9.140625" defaultRowHeight="12.75" x14ac:dyDescent="0.2"/>
  <cols>
    <col min="1" max="1" width="4.42578125" style="21" bestFit="1" customWidth="1"/>
    <col min="2" max="2" width="12.42578125" style="21" bestFit="1" customWidth="1"/>
    <col min="3" max="3" width="9.42578125" style="21" customWidth="1"/>
    <col min="4" max="4" width="52.85546875" style="21" bestFit="1" customWidth="1"/>
    <col min="5" max="6" width="13" style="21" bestFit="1" customWidth="1"/>
    <col min="7" max="7" width="11.140625" style="21" bestFit="1" customWidth="1"/>
    <col min="8" max="8" width="13.42578125" style="21" bestFit="1" customWidth="1"/>
    <col min="9" max="16384" width="9.140625" style="21"/>
  </cols>
  <sheetData>
    <row r="1" spans="1:8" ht="26.25" x14ac:dyDescent="0.4">
      <c r="A1" s="299" t="s">
        <v>241</v>
      </c>
      <c r="B1" s="299"/>
      <c r="C1" s="299"/>
      <c r="D1" s="299"/>
      <c r="E1" s="299"/>
      <c r="F1" s="299"/>
      <c r="G1" s="299"/>
      <c r="H1" s="299"/>
    </row>
    <row r="3" spans="1:8" ht="26.1" customHeight="1" x14ac:dyDescent="0.2">
      <c r="A3" s="22" t="s">
        <v>1</v>
      </c>
      <c r="B3" s="22" t="s">
        <v>242</v>
      </c>
      <c r="C3" s="22" t="s">
        <v>243</v>
      </c>
      <c r="D3" s="23" t="s">
        <v>244</v>
      </c>
      <c r="E3" s="22" t="s">
        <v>245</v>
      </c>
      <c r="F3" s="22" t="s">
        <v>246</v>
      </c>
      <c r="G3" s="22" t="s">
        <v>247</v>
      </c>
      <c r="H3" s="22" t="s">
        <v>248</v>
      </c>
    </row>
    <row r="4" spans="1:8" ht="15" x14ac:dyDescent="0.2">
      <c r="A4" s="118"/>
      <c r="B4" s="118"/>
      <c r="C4" s="122"/>
      <c r="D4" s="121" t="s">
        <v>355</v>
      </c>
      <c r="E4" s="118" t="s">
        <v>251</v>
      </c>
      <c r="F4" s="118">
        <f>2*2*12</f>
        <v>48</v>
      </c>
      <c r="G4" s="119">
        <v>10.9</v>
      </c>
      <c r="H4" s="119">
        <f>F4*G4</f>
        <v>523.20000000000005</v>
      </c>
    </row>
    <row r="5" spans="1:8" ht="15" x14ac:dyDescent="0.25">
      <c r="A5" s="118">
        <v>2</v>
      </c>
      <c r="B5" s="118"/>
      <c r="C5" s="122"/>
      <c r="D5" s="123" t="s">
        <v>250</v>
      </c>
      <c r="E5" s="117" t="s">
        <v>251</v>
      </c>
      <c r="F5" s="118">
        <v>2</v>
      </c>
      <c r="G5" s="119">
        <v>359</v>
      </c>
      <c r="H5" s="119">
        <f>F5*G5</f>
        <v>718</v>
      </c>
    </row>
    <row r="6" spans="1:8" ht="15" x14ac:dyDescent="0.2">
      <c r="A6" s="118">
        <v>4</v>
      </c>
      <c r="B6" s="118"/>
      <c r="C6" s="122"/>
      <c r="D6" s="116" t="s">
        <v>352</v>
      </c>
      <c r="E6" s="117" t="s">
        <v>251</v>
      </c>
      <c r="F6" s="118">
        <v>2</v>
      </c>
      <c r="G6" s="119">
        <v>49.962000000000003</v>
      </c>
      <c r="H6" s="119">
        <f t="shared" ref="H6:H13" si="0">F6*G6</f>
        <v>99.924000000000007</v>
      </c>
    </row>
    <row r="7" spans="1:8" ht="15" x14ac:dyDescent="0.25">
      <c r="A7" s="118">
        <v>8</v>
      </c>
      <c r="B7" s="118"/>
      <c r="C7" s="122"/>
      <c r="D7" s="123" t="s">
        <v>253</v>
      </c>
      <c r="E7" s="117" t="s">
        <v>249</v>
      </c>
      <c r="F7" s="118">
        <v>2</v>
      </c>
      <c r="G7" s="119">
        <v>7.9740000000000002</v>
      </c>
      <c r="H7" s="119">
        <f t="shared" si="0"/>
        <v>15.948</v>
      </c>
    </row>
    <row r="8" spans="1:8" ht="15" x14ac:dyDescent="0.2">
      <c r="A8" s="118">
        <v>10</v>
      </c>
      <c r="B8" s="118"/>
      <c r="C8" s="122"/>
      <c r="D8" s="121" t="s">
        <v>351</v>
      </c>
      <c r="E8" s="117" t="s">
        <v>249</v>
      </c>
      <c r="F8" s="118">
        <v>1</v>
      </c>
      <c r="G8" s="119">
        <v>69.388000000000005</v>
      </c>
      <c r="H8" s="119">
        <f t="shared" si="0"/>
        <v>69.388000000000005</v>
      </c>
    </row>
    <row r="9" spans="1:8" ht="15" x14ac:dyDescent="0.25">
      <c r="A9" s="118">
        <v>11</v>
      </c>
      <c r="B9" s="118"/>
      <c r="C9" s="122"/>
      <c r="D9" s="123" t="s">
        <v>254</v>
      </c>
      <c r="E9" s="117" t="s">
        <v>249</v>
      </c>
      <c r="F9" s="118">
        <v>12</v>
      </c>
      <c r="G9" s="119">
        <v>4.08</v>
      </c>
      <c r="H9" s="119">
        <f t="shared" si="0"/>
        <v>48.96</v>
      </c>
    </row>
    <row r="10" spans="1:8" ht="15" x14ac:dyDescent="0.25">
      <c r="A10" s="118">
        <v>12</v>
      </c>
      <c r="B10" s="118"/>
      <c r="C10" s="122"/>
      <c r="D10" s="123" t="s">
        <v>353</v>
      </c>
      <c r="E10" s="117" t="s">
        <v>249</v>
      </c>
      <c r="F10" s="124">
        <f>5*2*12</f>
        <v>120</v>
      </c>
      <c r="G10" s="119">
        <v>3.05</v>
      </c>
      <c r="H10" s="119">
        <f t="shared" si="0"/>
        <v>366</v>
      </c>
    </row>
    <row r="11" spans="1:8" ht="15" x14ac:dyDescent="0.2">
      <c r="A11" s="118">
        <v>13</v>
      </c>
      <c r="B11" s="118"/>
      <c r="C11" s="122"/>
      <c r="D11" s="121" t="s">
        <v>354</v>
      </c>
      <c r="E11" s="118" t="s">
        <v>249</v>
      </c>
      <c r="F11" s="118">
        <v>1</v>
      </c>
      <c r="G11" s="119">
        <v>48.048000000000002</v>
      </c>
      <c r="H11" s="119">
        <f t="shared" si="0"/>
        <v>48.048000000000002</v>
      </c>
    </row>
    <row r="12" spans="1:8" ht="75" x14ac:dyDescent="0.2">
      <c r="A12" s="118">
        <v>5</v>
      </c>
      <c r="B12" s="118"/>
      <c r="C12" s="122"/>
      <c r="D12" s="121" t="s">
        <v>490</v>
      </c>
      <c r="E12" s="117" t="s">
        <v>249</v>
      </c>
      <c r="F12" s="118">
        <v>2</v>
      </c>
      <c r="G12" s="119">
        <v>29.95</v>
      </c>
      <c r="H12" s="119">
        <f t="shared" si="0"/>
        <v>59.9</v>
      </c>
    </row>
    <row r="13" spans="1:8" ht="15" x14ac:dyDescent="0.2">
      <c r="A13" s="118">
        <v>6</v>
      </c>
      <c r="B13" s="118"/>
      <c r="C13" s="122"/>
      <c r="D13" s="121" t="s">
        <v>487</v>
      </c>
      <c r="E13" s="118" t="s">
        <v>249</v>
      </c>
      <c r="F13" s="118">
        <v>2</v>
      </c>
      <c r="G13" s="119">
        <v>513.9</v>
      </c>
      <c r="H13" s="119">
        <f t="shared" si="0"/>
        <v>1027.8</v>
      </c>
    </row>
    <row r="14" spans="1:8" x14ac:dyDescent="0.2">
      <c r="A14" s="117"/>
      <c r="B14" s="117"/>
      <c r="C14" s="117"/>
      <c r="D14" s="298" t="s">
        <v>252</v>
      </c>
      <c r="E14" s="298"/>
      <c r="F14" s="298"/>
      <c r="G14" s="298"/>
      <c r="H14" s="120">
        <f>SUM(H4:H13)</f>
        <v>2977.1680000000001</v>
      </c>
    </row>
    <row r="15" spans="1:8" x14ac:dyDescent="0.2">
      <c r="A15" s="117"/>
      <c r="B15" s="117"/>
      <c r="C15" s="117"/>
      <c r="D15" s="298" t="s">
        <v>357</v>
      </c>
      <c r="E15" s="298"/>
      <c r="F15" s="298"/>
      <c r="G15" s="298"/>
      <c r="H15" s="120">
        <f>H14/12</f>
        <v>248.09733333333335</v>
      </c>
    </row>
    <row r="16" spans="1:8" x14ac:dyDescent="0.2">
      <c r="A16" s="117"/>
      <c r="B16" s="117"/>
      <c r="C16" s="117"/>
      <c r="D16" s="298" t="s">
        <v>356</v>
      </c>
      <c r="E16" s="298"/>
      <c r="F16" s="298"/>
      <c r="G16" s="298"/>
      <c r="H16" s="120">
        <f>H15/12</f>
        <v>20.674777777777781</v>
      </c>
    </row>
  </sheetData>
  <mergeCells count="4">
    <mergeCell ref="D16:G16"/>
    <mergeCell ref="A1:H1"/>
    <mergeCell ref="D14:G14"/>
    <mergeCell ref="D15:G15"/>
  </mergeCells>
  <conditionalFormatting sqref="B4:F13 H4:H13">
    <cfRule type="expression" dxfId="5" priority="14">
      <formula>EVEN(ROW())=ROW()</formula>
    </cfRule>
  </conditionalFormatting>
  <conditionalFormatting sqref="G4">
    <cfRule type="expression" dxfId="4" priority="2">
      <formula>EVEN(ROW())=ROW()</formula>
    </cfRule>
  </conditionalFormatting>
  <conditionalFormatting sqref="G5:G13">
    <cfRule type="expression" dxfId="3" priority="1">
      <formula>EVEN(ROW())=ROW()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showGridLines="0" view="pageBreakPreview" zoomScaleNormal="100" zoomScaleSheetLayoutView="100" workbookViewId="0">
      <selection activeCell="F11" sqref="F11"/>
    </sheetView>
  </sheetViews>
  <sheetFormatPr defaultColWidth="9.140625" defaultRowHeight="12.75" x14ac:dyDescent="0.2"/>
  <cols>
    <col min="1" max="1" width="4.42578125" style="21" bestFit="1" customWidth="1"/>
    <col min="2" max="2" width="9.42578125" style="21" customWidth="1"/>
    <col min="3" max="3" width="7.140625" style="21" bestFit="1" customWidth="1"/>
    <col min="4" max="4" width="52.85546875" style="21" bestFit="1" customWidth="1"/>
    <col min="5" max="6" width="13" style="21" bestFit="1" customWidth="1"/>
    <col min="7" max="7" width="11.140625" style="21" bestFit="1" customWidth="1"/>
    <col min="8" max="8" width="13.42578125" style="21" bestFit="1" customWidth="1"/>
    <col min="9" max="9" width="11.85546875" style="21" customWidth="1"/>
    <col min="10" max="16384" width="9.140625" style="21"/>
  </cols>
  <sheetData>
    <row r="1" spans="1:8" ht="26.25" x14ac:dyDescent="0.4">
      <c r="A1" s="299" t="s">
        <v>358</v>
      </c>
      <c r="B1" s="299"/>
      <c r="C1" s="299"/>
      <c r="D1" s="299"/>
      <c r="E1" s="299"/>
      <c r="F1" s="299"/>
      <c r="G1" s="299"/>
      <c r="H1" s="299"/>
    </row>
    <row r="2" spans="1:8" ht="26.45" customHeight="1" x14ac:dyDescent="0.2">
      <c r="A2" s="23" t="s">
        <v>1</v>
      </c>
      <c r="B2" s="23" t="s">
        <v>255</v>
      </c>
      <c r="C2" s="23" t="s">
        <v>256</v>
      </c>
      <c r="D2" s="23" t="s">
        <v>244</v>
      </c>
      <c r="E2" s="23" t="s">
        <v>245</v>
      </c>
      <c r="F2" s="23" t="s">
        <v>246</v>
      </c>
      <c r="G2" s="23" t="s">
        <v>247</v>
      </c>
      <c r="H2" s="23" t="s">
        <v>248</v>
      </c>
    </row>
    <row r="3" spans="1:8" ht="30" x14ac:dyDescent="0.2">
      <c r="A3" s="118">
        <v>1</v>
      </c>
      <c r="B3" s="118"/>
      <c r="C3" s="118"/>
      <c r="D3" s="116" t="s">
        <v>348</v>
      </c>
      <c r="E3" s="118" t="s">
        <v>249</v>
      </c>
      <c r="F3" s="118">
        <v>2</v>
      </c>
      <c r="G3" s="119">
        <v>62.9</v>
      </c>
      <c r="H3" s="119">
        <f>F3*G3</f>
        <v>125.8</v>
      </c>
    </row>
    <row r="4" spans="1:8" ht="15" x14ac:dyDescent="0.2">
      <c r="A4" s="118">
        <v>2</v>
      </c>
      <c r="B4" s="118"/>
      <c r="C4" s="118"/>
      <c r="D4" s="116" t="s">
        <v>349</v>
      </c>
      <c r="E4" s="118" t="s">
        <v>249</v>
      </c>
      <c r="F4" s="118">
        <v>2</v>
      </c>
      <c r="G4" s="119">
        <v>86.9</v>
      </c>
      <c r="H4" s="119">
        <f t="shared" ref="H4:H7" si="0">F4*G4</f>
        <v>173.8</v>
      </c>
    </row>
    <row r="5" spans="1:8" ht="45" x14ac:dyDescent="0.2">
      <c r="A5" s="118">
        <v>3</v>
      </c>
      <c r="B5" s="118"/>
      <c r="C5" s="118"/>
      <c r="D5" s="116" t="s">
        <v>489</v>
      </c>
      <c r="E5" s="118" t="s">
        <v>492</v>
      </c>
      <c r="F5" s="118">
        <v>2</v>
      </c>
      <c r="G5" s="119">
        <v>109.9</v>
      </c>
      <c r="H5" s="119">
        <f t="shared" si="0"/>
        <v>219.8</v>
      </c>
    </row>
    <row r="6" spans="1:8" ht="45" x14ac:dyDescent="0.2">
      <c r="A6" s="118">
        <v>4</v>
      </c>
      <c r="B6" s="118"/>
      <c r="C6" s="118"/>
      <c r="D6" s="116" t="s">
        <v>350</v>
      </c>
      <c r="E6" s="118" t="s">
        <v>249</v>
      </c>
      <c r="F6" s="118">
        <v>1</v>
      </c>
      <c r="G6" s="119">
        <v>6.78</v>
      </c>
      <c r="H6" s="119">
        <f t="shared" si="0"/>
        <v>6.78</v>
      </c>
    </row>
    <row r="7" spans="1:8" ht="30" x14ac:dyDescent="0.2">
      <c r="A7" s="118">
        <v>5</v>
      </c>
      <c r="B7" s="118"/>
      <c r="C7" s="118"/>
      <c r="D7" s="116" t="s">
        <v>491</v>
      </c>
      <c r="E7" s="118" t="s">
        <v>492</v>
      </c>
      <c r="F7" s="118">
        <v>2</v>
      </c>
      <c r="G7" s="119">
        <v>21.89</v>
      </c>
      <c r="H7" s="119">
        <f t="shared" si="0"/>
        <v>43.78</v>
      </c>
    </row>
    <row r="8" spans="1:8" x14ac:dyDescent="0.2">
      <c r="A8" s="117"/>
      <c r="B8" s="117"/>
      <c r="C8" s="117"/>
      <c r="D8" s="298" t="s">
        <v>357</v>
      </c>
      <c r="E8" s="298"/>
      <c r="F8" s="298"/>
      <c r="G8" s="298"/>
      <c r="H8" s="120">
        <f>SUM(H3:H7)</f>
        <v>569.96</v>
      </c>
    </row>
    <row r="9" spans="1:8" x14ac:dyDescent="0.2">
      <c r="A9" s="117"/>
      <c r="B9" s="117"/>
      <c r="C9" s="117"/>
      <c r="D9" s="298" t="s">
        <v>126</v>
      </c>
      <c r="E9" s="298"/>
      <c r="F9" s="298"/>
      <c r="G9" s="298"/>
      <c r="H9" s="120">
        <f>H8/12</f>
        <v>47.49666666666667</v>
      </c>
    </row>
    <row r="10" spans="1:8" s="27" customFormat="1" x14ac:dyDescent="0.2">
      <c r="A10" s="24"/>
      <c r="B10" s="24"/>
      <c r="C10" s="24"/>
      <c r="D10" s="25"/>
      <c r="E10" s="25"/>
      <c r="F10" s="25"/>
      <c r="G10" s="25"/>
      <c r="H10" s="26"/>
    </row>
  </sheetData>
  <mergeCells count="3">
    <mergeCell ref="A1:H1"/>
    <mergeCell ref="D8:G8"/>
    <mergeCell ref="D9:G9"/>
  </mergeCells>
  <conditionalFormatting sqref="A3:H7">
    <cfRule type="expression" dxfId="2" priority="1">
      <formula>EVEN(ROW())=ROW()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showGridLines="0" view="pageBreakPreview" topLeftCell="C112" zoomScale="168" zoomScaleNormal="100" zoomScaleSheetLayoutView="168" workbookViewId="0">
      <selection activeCell="F122" sqref="F122"/>
    </sheetView>
  </sheetViews>
  <sheetFormatPr defaultColWidth="9" defaultRowHeight="12.75" x14ac:dyDescent="0.2"/>
  <cols>
    <col min="1" max="1" width="3.42578125" style="29" customWidth="1"/>
    <col min="2" max="2" width="36.7109375" style="29" customWidth="1"/>
    <col min="3" max="4" width="5.42578125" style="29" customWidth="1"/>
    <col min="5" max="5" width="10.140625" style="29" customWidth="1"/>
    <col min="6" max="6" width="14.42578125" style="29" customWidth="1"/>
    <col min="7" max="7" width="11.42578125" style="29" customWidth="1"/>
    <col min="8" max="8" width="12" style="29" customWidth="1"/>
    <col min="9" max="9" width="11.42578125" style="29" customWidth="1"/>
    <col min="10" max="10" width="9" style="29"/>
    <col min="11" max="11" width="12" style="29" bestFit="1" customWidth="1"/>
    <col min="12" max="16384" width="9" style="29"/>
  </cols>
  <sheetData>
    <row r="1" spans="1:11" ht="27" thickBot="1" x14ac:dyDescent="0.45">
      <c r="A1" s="89"/>
      <c r="B1" s="90"/>
      <c r="C1" s="90"/>
      <c r="D1" s="90"/>
      <c r="E1" s="90"/>
      <c r="F1" s="127"/>
    </row>
    <row r="2" spans="1:11" x14ac:dyDescent="0.2">
      <c r="A2" s="303" t="s">
        <v>265</v>
      </c>
      <c r="B2" s="304"/>
      <c r="C2" s="304"/>
      <c r="D2" s="304"/>
      <c r="E2" s="304"/>
      <c r="F2" s="305"/>
    </row>
    <row r="3" spans="1:11" ht="57.6" customHeight="1" x14ac:dyDescent="0.2">
      <c r="A3" s="91" t="s">
        <v>1</v>
      </c>
      <c r="B3" s="92" t="s">
        <v>2</v>
      </c>
      <c r="C3" s="93" t="s">
        <v>3</v>
      </c>
      <c r="D3" s="93" t="s">
        <v>4</v>
      </c>
      <c r="E3" s="94" t="s">
        <v>5</v>
      </c>
      <c r="F3" s="95" t="s">
        <v>266</v>
      </c>
    </row>
    <row r="4" spans="1:11" ht="14.1" customHeight="1" x14ac:dyDescent="0.2">
      <c r="A4" s="306"/>
      <c r="B4" s="307"/>
      <c r="C4" s="307"/>
      <c r="D4" s="307"/>
      <c r="E4" s="307"/>
      <c r="F4" s="307"/>
      <c r="G4" s="174"/>
      <c r="H4" s="174"/>
      <c r="I4" s="174"/>
    </row>
    <row r="5" spans="1:11" s="28" customFormat="1" ht="33.75" x14ac:dyDescent="0.2">
      <c r="A5" s="96">
        <v>1</v>
      </c>
      <c r="B5" s="128" t="s">
        <v>393</v>
      </c>
      <c r="C5" s="129" t="s">
        <v>258</v>
      </c>
      <c r="D5" s="130">
        <v>2</v>
      </c>
      <c r="E5" s="131"/>
      <c r="F5" s="173">
        <v>44.212018</v>
      </c>
      <c r="G5" s="175"/>
      <c r="H5" s="175"/>
      <c r="I5" s="176"/>
      <c r="K5" s="178"/>
    </row>
    <row r="6" spans="1:11" s="28" customFormat="1" ht="22.5" x14ac:dyDescent="0.2">
      <c r="A6" s="96">
        <v>4</v>
      </c>
      <c r="B6" s="128" t="s">
        <v>392</v>
      </c>
      <c r="C6" s="129" t="s">
        <v>267</v>
      </c>
      <c r="D6" s="130">
        <v>10</v>
      </c>
      <c r="E6" s="131"/>
      <c r="F6" s="173">
        <v>25.389750000000003</v>
      </c>
      <c r="G6" s="175"/>
      <c r="H6" s="175"/>
      <c r="I6" s="176"/>
      <c r="K6" s="178"/>
    </row>
    <row r="7" spans="1:11" s="28" customFormat="1" ht="22.5" x14ac:dyDescent="0.2">
      <c r="A7" s="96">
        <v>5</v>
      </c>
      <c r="B7" s="128" t="s">
        <v>390</v>
      </c>
      <c r="C7" s="129" t="s">
        <v>267</v>
      </c>
      <c r="D7" s="130">
        <v>10</v>
      </c>
      <c r="E7" s="131"/>
      <c r="F7" s="173">
        <v>23.922786666666667</v>
      </c>
      <c r="G7" s="175"/>
      <c r="H7" s="175"/>
      <c r="I7" s="176"/>
      <c r="K7" s="178"/>
    </row>
    <row r="8" spans="1:11" s="28" customFormat="1" ht="22.5" x14ac:dyDescent="0.2">
      <c r="A8" s="96">
        <v>6</v>
      </c>
      <c r="B8" s="128" t="s">
        <v>391</v>
      </c>
      <c r="C8" s="129" t="s">
        <v>267</v>
      </c>
      <c r="D8" s="130">
        <v>10</v>
      </c>
      <c r="E8" s="131"/>
      <c r="F8" s="173">
        <v>23.697100000000002</v>
      </c>
      <c r="G8" s="175"/>
      <c r="H8" s="175"/>
      <c r="I8" s="176"/>
      <c r="K8" s="178"/>
    </row>
    <row r="9" spans="1:11" ht="17.45" customHeight="1" x14ac:dyDescent="0.2">
      <c r="A9" s="96">
        <v>7</v>
      </c>
      <c r="B9" s="128" t="s">
        <v>394</v>
      </c>
      <c r="C9" s="129" t="s">
        <v>104</v>
      </c>
      <c r="D9" s="130">
        <v>1</v>
      </c>
      <c r="E9" s="131"/>
      <c r="F9" s="173">
        <v>14.319819000000001</v>
      </c>
      <c r="G9" s="175"/>
      <c r="H9" s="175"/>
      <c r="I9" s="176"/>
      <c r="K9" s="179"/>
    </row>
    <row r="10" spans="1:11" ht="22.5" x14ac:dyDescent="0.2">
      <c r="A10" s="96">
        <v>11</v>
      </c>
      <c r="B10" s="128" t="s">
        <v>395</v>
      </c>
      <c r="C10" s="129" t="s">
        <v>267</v>
      </c>
      <c r="D10" s="130">
        <v>5</v>
      </c>
      <c r="E10" s="131"/>
      <c r="F10" s="173">
        <v>47.281356666666674</v>
      </c>
      <c r="G10" s="175"/>
      <c r="H10" s="175"/>
      <c r="I10" s="176"/>
      <c r="K10" s="179"/>
    </row>
    <row r="11" spans="1:11" ht="33.75" x14ac:dyDescent="0.2">
      <c r="A11" s="96">
        <v>12</v>
      </c>
      <c r="B11" s="128" t="s">
        <v>424</v>
      </c>
      <c r="C11" s="129" t="s">
        <v>267</v>
      </c>
      <c r="D11" s="130">
        <v>5</v>
      </c>
      <c r="E11" s="131"/>
      <c r="F11" s="173">
        <v>1847.1325233333334</v>
      </c>
      <c r="G11" s="175"/>
      <c r="H11" s="175"/>
      <c r="I11" s="176"/>
      <c r="K11" s="179"/>
    </row>
    <row r="12" spans="1:11" ht="22.5" x14ac:dyDescent="0.2">
      <c r="A12" s="96">
        <v>13</v>
      </c>
      <c r="B12" s="128" t="s">
        <v>269</v>
      </c>
      <c r="C12" s="129" t="s">
        <v>267</v>
      </c>
      <c r="D12" s="130">
        <v>10</v>
      </c>
      <c r="E12" s="131"/>
      <c r="F12" s="173">
        <v>5107.2892666666667</v>
      </c>
      <c r="G12" s="175"/>
      <c r="H12" s="175"/>
      <c r="I12" s="176"/>
      <c r="K12" s="179"/>
    </row>
    <row r="13" spans="1:11" ht="33.75" x14ac:dyDescent="0.2">
      <c r="A13" s="96"/>
      <c r="B13" s="128" t="s">
        <v>396</v>
      </c>
      <c r="C13" s="129" t="s">
        <v>267</v>
      </c>
      <c r="D13" s="130">
        <v>2</v>
      </c>
      <c r="E13" s="131"/>
      <c r="F13" s="173">
        <v>300.90803266666671</v>
      </c>
      <c r="G13" s="175"/>
      <c r="H13" s="175"/>
      <c r="I13" s="176"/>
      <c r="K13" s="179"/>
    </row>
    <row r="14" spans="1:11" ht="33.75" x14ac:dyDescent="0.2">
      <c r="A14" s="96"/>
      <c r="B14" s="128" t="s">
        <v>397</v>
      </c>
      <c r="C14" s="129" t="s">
        <v>267</v>
      </c>
      <c r="D14" s="130">
        <v>2</v>
      </c>
      <c r="E14" s="131"/>
      <c r="F14" s="173">
        <v>257.82444800000002</v>
      </c>
      <c r="G14" s="175"/>
      <c r="H14" s="175"/>
      <c r="I14" s="176"/>
      <c r="K14" s="179"/>
    </row>
    <row r="15" spans="1:11" ht="33.75" x14ac:dyDescent="0.2">
      <c r="A15" s="96">
        <v>14</v>
      </c>
      <c r="B15" s="128" t="s">
        <v>398</v>
      </c>
      <c r="C15" s="129" t="s">
        <v>267</v>
      </c>
      <c r="D15" s="130">
        <v>2</v>
      </c>
      <c r="E15" s="131"/>
      <c r="F15" s="173">
        <v>200.11636733333333</v>
      </c>
      <c r="G15" s="175"/>
      <c r="H15" s="175"/>
      <c r="I15" s="176"/>
      <c r="K15" s="179"/>
    </row>
    <row r="16" spans="1:11" x14ac:dyDescent="0.2">
      <c r="A16" s="96">
        <v>15</v>
      </c>
      <c r="B16" s="128" t="s">
        <v>399</v>
      </c>
      <c r="C16" s="129" t="s">
        <v>267</v>
      </c>
      <c r="D16" s="130">
        <v>1</v>
      </c>
      <c r="E16" s="131"/>
      <c r="F16" s="173">
        <v>234.70284900000001</v>
      </c>
      <c r="G16" s="175"/>
      <c r="H16" s="175"/>
      <c r="I16" s="176"/>
      <c r="K16" s="179"/>
    </row>
    <row r="17" spans="1:11" ht="56.25" x14ac:dyDescent="0.2">
      <c r="A17" s="96">
        <v>16</v>
      </c>
      <c r="B17" s="128" t="s">
        <v>400</v>
      </c>
      <c r="C17" s="129" t="s">
        <v>105</v>
      </c>
      <c r="D17" s="130">
        <v>1</v>
      </c>
      <c r="E17" s="131"/>
      <c r="F17" s="173">
        <v>112.43709733333333</v>
      </c>
      <c r="G17" s="175"/>
      <c r="H17" s="175"/>
      <c r="I17" s="176"/>
      <c r="K17" s="179"/>
    </row>
    <row r="18" spans="1:11" ht="22.5" x14ac:dyDescent="0.2">
      <c r="A18" s="96"/>
      <c r="B18" s="128" t="s">
        <v>401</v>
      </c>
      <c r="C18" s="129" t="s">
        <v>267</v>
      </c>
      <c r="D18" s="130">
        <v>10</v>
      </c>
      <c r="E18" s="131"/>
      <c r="F18" s="173">
        <v>29.90348333333333</v>
      </c>
      <c r="G18" s="175"/>
      <c r="H18" s="175"/>
      <c r="I18" s="176"/>
      <c r="K18" s="179"/>
    </row>
    <row r="19" spans="1:11" ht="22.5" x14ac:dyDescent="0.2">
      <c r="A19" s="96"/>
      <c r="B19" s="128" t="s">
        <v>420</v>
      </c>
      <c r="C19" s="129" t="s">
        <v>267</v>
      </c>
      <c r="D19" s="130">
        <v>2</v>
      </c>
      <c r="E19" s="131"/>
      <c r="F19" s="173">
        <v>37.441417999999999</v>
      </c>
      <c r="G19" s="175"/>
      <c r="H19" s="175"/>
      <c r="I19" s="176"/>
      <c r="K19" s="179"/>
    </row>
    <row r="20" spans="1:11" ht="33.75" x14ac:dyDescent="0.2">
      <c r="A20" s="96"/>
      <c r="B20" s="128" t="s">
        <v>421</v>
      </c>
      <c r="C20" s="129" t="s">
        <v>267</v>
      </c>
      <c r="D20" s="130">
        <v>2</v>
      </c>
      <c r="E20" s="131"/>
      <c r="F20" s="173">
        <v>18.100070666666664</v>
      </c>
      <c r="G20" s="175"/>
      <c r="H20" s="175"/>
      <c r="I20" s="176"/>
      <c r="K20" s="179"/>
    </row>
    <row r="21" spans="1:11" ht="33.75" x14ac:dyDescent="0.2">
      <c r="A21" s="96"/>
      <c r="B21" s="128" t="s">
        <v>422</v>
      </c>
      <c r="C21" s="129" t="s">
        <v>267</v>
      </c>
      <c r="D21" s="130">
        <v>2</v>
      </c>
      <c r="E21" s="131"/>
      <c r="F21" s="173">
        <v>53.893976000000002</v>
      </c>
      <c r="G21" s="175"/>
      <c r="H21" s="175"/>
      <c r="I21" s="176"/>
      <c r="K21" s="179"/>
    </row>
    <row r="22" spans="1:11" ht="33.75" x14ac:dyDescent="0.2">
      <c r="A22" s="96"/>
      <c r="B22" s="128" t="s">
        <v>423</v>
      </c>
      <c r="C22" s="129" t="s">
        <v>267</v>
      </c>
      <c r="D22" s="130">
        <v>2</v>
      </c>
      <c r="E22" s="131"/>
      <c r="F22" s="173">
        <v>31.235034666666667</v>
      </c>
      <c r="G22" s="175"/>
      <c r="H22" s="175"/>
      <c r="I22" s="176"/>
      <c r="K22" s="179"/>
    </row>
    <row r="23" spans="1:11" ht="20.100000000000001" customHeight="1" x14ac:dyDescent="0.2">
      <c r="A23" s="96">
        <v>17</v>
      </c>
      <c r="B23" s="128" t="s">
        <v>388</v>
      </c>
      <c r="C23" s="129" t="s">
        <v>268</v>
      </c>
      <c r="D23" s="130">
        <v>4</v>
      </c>
      <c r="E23" s="131"/>
      <c r="F23" s="173">
        <v>1729.4369266666665</v>
      </c>
      <c r="G23" s="175"/>
      <c r="H23" s="175"/>
      <c r="I23" s="176"/>
      <c r="K23" s="179"/>
    </row>
    <row r="24" spans="1:11" ht="22.5" x14ac:dyDescent="0.2">
      <c r="A24" s="96">
        <v>18</v>
      </c>
      <c r="B24" s="128" t="s">
        <v>316</v>
      </c>
      <c r="C24" s="129" t="s">
        <v>268</v>
      </c>
      <c r="D24" s="130">
        <v>4</v>
      </c>
      <c r="E24" s="131"/>
      <c r="F24" s="173">
        <v>2050.0022680000002</v>
      </c>
      <c r="G24" s="175"/>
      <c r="H24" s="175"/>
      <c r="I24" s="176"/>
      <c r="K24" s="179"/>
    </row>
    <row r="25" spans="1:11" ht="22.5" x14ac:dyDescent="0.2">
      <c r="A25" s="96">
        <v>19</v>
      </c>
      <c r="B25" s="128" t="s">
        <v>317</v>
      </c>
      <c r="C25" s="129" t="s">
        <v>267</v>
      </c>
      <c r="D25" s="130">
        <v>5</v>
      </c>
      <c r="E25" s="131"/>
      <c r="F25" s="173">
        <v>2473.9208183333335</v>
      </c>
      <c r="G25" s="175"/>
      <c r="H25" s="175"/>
      <c r="I25" s="176"/>
      <c r="K25" s="179"/>
    </row>
    <row r="26" spans="1:11" ht="22.5" x14ac:dyDescent="0.2">
      <c r="A26" s="96">
        <v>20</v>
      </c>
      <c r="B26" s="128" t="s">
        <v>318</v>
      </c>
      <c r="C26" s="129" t="s">
        <v>268</v>
      </c>
      <c r="D26" s="130">
        <v>5</v>
      </c>
      <c r="E26" s="131"/>
      <c r="F26" s="173">
        <v>3180.3200849999994</v>
      </c>
      <c r="G26" s="175"/>
      <c r="H26" s="175"/>
      <c r="I26" s="176"/>
      <c r="K26" s="179"/>
    </row>
    <row r="27" spans="1:11" ht="22.5" x14ac:dyDescent="0.2">
      <c r="A27" s="96">
        <v>21</v>
      </c>
      <c r="B27" s="128" t="s">
        <v>389</v>
      </c>
      <c r="C27" s="129" t="s">
        <v>267</v>
      </c>
      <c r="D27" s="130">
        <v>6</v>
      </c>
      <c r="E27" s="131"/>
      <c r="F27" s="173">
        <v>5862.7979519999999</v>
      </c>
      <c r="G27" s="175"/>
      <c r="H27" s="175"/>
      <c r="I27" s="176"/>
      <c r="K27" s="179"/>
    </row>
    <row r="28" spans="1:11" ht="22.5" x14ac:dyDescent="0.2">
      <c r="A28" s="96">
        <v>22</v>
      </c>
      <c r="B28" s="128" t="s">
        <v>319</v>
      </c>
      <c r="C28" s="129" t="s">
        <v>267</v>
      </c>
      <c r="D28" s="130">
        <v>6</v>
      </c>
      <c r="E28" s="131"/>
      <c r="F28" s="173">
        <v>7567.364208</v>
      </c>
      <c r="G28" s="175"/>
      <c r="H28" s="175"/>
      <c r="I28" s="176"/>
      <c r="K28" s="179"/>
    </row>
    <row r="29" spans="1:11" ht="22.5" x14ac:dyDescent="0.2">
      <c r="A29" s="96">
        <v>23</v>
      </c>
      <c r="B29" s="128" t="s">
        <v>320</v>
      </c>
      <c r="C29" s="129" t="s">
        <v>267</v>
      </c>
      <c r="D29" s="130">
        <v>6</v>
      </c>
      <c r="E29" s="131"/>
      <c r="F29" s="173">
        <v>10581.770740000002</v>
      </c>
      <c r="G29" s="175"/>
      <c r="H29" s="175"/>
      <c r="I29" s="176"/>
      <c r="K29" s="179"/>
    </row>
    <row r="30" spans="1:11" x14ac:dyDescent="0.2">
      <c r="A30" s="96">
        <v>24</v>
      </c>
      <c r="B30" s="128" t="s">
        <v>321</v>
      </c>
      <c r="C30" s="129" t="s">
        <v>267</v>
      </c>
      <c r="D30" s="130">
        <v>4</v>
      </c>
      <c r="E30" s="131"/>
      <c r="F30" s="173">
        <v>8549.3268946666667</v>
      </c>
      <c r="G30" s="175"/>
      <c r="H30" s="175"/>
      <c r="I30" s="176"/>
      <c r="K30" s="179"/>
    </row>
    <row r="31" spans="1:11" x14ac:dyDescent="0.2">
      <c r="A31" s="96">
        <v>25</v>
      </c>
      <c r="B31" s="128" t="s">
        <v>322</v>
      </c>
      <c r="C31" s="129" t="s">
        <v>267</v>
      </c>
      <c r="D31" s="130">
        <v>4</v>
      </c>
      <c r="E31" s="131"/>
      <c r="F31" s="173">
        <v>1135.6101693333333</v>
      </c>
      <c r="G31" s="175"/>
      <c r="H31" s="175"/>
      <c r="I31" s="176"/>
      <c r="K31" s="179"/>
    </row>
    <row r="32" spans="1:11" x14ac:dyDescent="0.2">
      <c r="A32" s="96">
        <v>27</v>
      </c>
      <c r="B32" s="128" t="s">
        <v>270</v>
      </c>
      <c r="C32" s="129" t="s">
        <v>267</v>
      </c>
      <c r="D32" s="130">
        <v>6</v>
      </c>
      <c r="E32" s="131"/>
      <c r="F32" s="173">
        <v>107.44942199999998</v>
      </c>
      <c r="G32" s="175"/>
      <c r="H32" s="175"/>
      <c r="I32" s="176"/>
      <c r="K32" s="179"/>
    </row>
    <row r="33" spans="1:11" x14ac:dyDescent="0.2">
      <c r="A33" s="96">
        <v>28</v>
      </c>
      <c r="B33" s="128" t="s">
        <v>271</v>
      </c>
      <c r="C33" s="129" t="s">
        <v>267</v>
      </c>
      <c r="D33" s="130">
        <v>6</v>
      </c>
      <c r="E33" s="131"/>
      <c r="F33" s="173">
        <v>143.94295600000001</v>
      </c>
      <c r="G33" s="175"/>
      <c r="H33" s="175"/>
      <c r="I33" s="176"/>
      <c r="K33" s="179"/>
    </row>
    <row r="34" spans="1:11" x14ac:dyDescent="0.2">
      <c r="A34" s="96">
        <v>29</v>
      </c>
      <c r="B34" s="128" t="s">
        <v>272</v>
      </c>
      <c r="C34" s="129" t="s">
        <v>267</v>
      </c>
      <c r="D34" s="130">
        <v>6</v>
      </c>
      <c r="E34" s="131"/>
      <c r="F34" s="173">
        <v>147.86990399999999</v>
      </c>
      <c r="G34" s="175"/>
      <c r="H34" s="175"/>
      <c r="I34" s="176"/>
      <c r="K34" s="179"/>
    </row>
    <row r="35" spans="1:11" x14ac:dyDescent="0.2">
      <c r="A35" s="96">
        <v>30</v>
      </c>
      <c r="B35" s="128" t="s">
        <v>273</v>
      </c>
      <c r="C35" s="129" t="s">
        <v>267</v>
      </c>
      <c r="D35" s="130">
        <v>10</v>
      </c>
      <c r="E35" s="131"/>
      <c r="F35" s="173">
        <v>252.20484999999999</v>
      </c>
      <c r="G35" s="175"/>
      <c r="H35" s="175"/>
      <c r="I35" s="176"/>
      <c r="K35" s="179"/>
    </row>
    <row r="36" spans="1:11" x14ac:dyDescent="0.2">
      <c r="A36" s="96">
        <v>31</v>
      </c>
      <c r="B36" s="128" t="s">
        <v>274</v>
      </c>
      <c r="C36" s="129" t="s">
        <v>267</v>
      </c>
      <c r="D36" s="130">
        <v>20</v>
      </c>
      <c r="E36" s="131"/>
      <c r="F36" s="173">
        <v>536.90857999999992</v>
      </c>
      <c r="G36" s="175"/>
      <c r="H36" s="175"/>
      <c r="I36" s="176"/>
      <c r="K36" s="179"/>
    </row>
    <row r="37" spans="1:11" x14ac:dyDescent="0.2">
      <c r="A37" s="96">
        <v>32</v>
      </c>
      <c r="B37" s="128" t="s">
        <v>275</v>
      </c>
      <c r="C37" s="129" t="s">
        <v>267</v>
      </c>
      <c r="D37" s="130">
        <v>6</v>
      </c>
      <c r="E37" s="131"/>
      <c r="F37" s="173">
        <v>162.62981199999999</v>
      </c>
      <c r="G37" s="175"/>
      <c r="H37" s="175"/>
      <c r="I37" s="176"/>
      <c r="K37" s="179"/>
    </row>
    <row r="38" spans="1:11" x14ac:dyDescent="0.2">
      <c r="A38" s="96">
        <v>33</v>
      </c>
      <c r="B38" s="128" t="s">
        <v>276</v>
      </c>
      <c r="C38" s="129" t="s">
        <v>267</v>
      </c>
      <c r="D38" s="130">
        <v>6</v>
      </c>
      <c r="E38" s="131"/>
      <c r="F38" s="173">
        <v>159.98927799999998</v>
      </c>
      <c r="G38" s="175"/>
      <c r="H38" s="175"/>
      <c r="I38" s="176"/>
      <c r="K38" s="179"/>
    </row>
    <row r="39" spans="1:11" x14ac:dyDescent="0.2">
      <c r="A39" s="96">
        <v>34</v>
      </c>
      <c r="B39" s="128" t="s">
        <v>277</v>
      </c>
      <c r="C39" s="129" t="s">
        <v>267</v>
      </c>
      <c r="D39" s="130">
        <v>10</v>
      </c>
      <c r="E39" s="131"/>
      <c r="F39" s="173">
        <v>316.75123666666667</v>
      </c>
      <c r="G39" s="175"/>
      <c r="H39" s="175"/>
      <c r="I39" s="176"/>
      <c r="K39" s="179"/>
    </row>
    <row r="40" spans="1:11" x14ac:dyDescent="0.2">
      <c r="A40" s="96">
        <v>35</v>
      </c>
      <c r="B40" s="128" t="s">
        <v>278</v>
      </c>
      <c r="C40" s="129" t="s">
        <v>267</v>
      </c>
      <c r="D40" s="130">
        <v>8</v>
      </c>
      <c r="E40" s="131"/>
      <c r="F40" s="173">
        <v>230.11012533333329</v>
      </c>
      <c r="G40" s="175"/>
      <c r="H40" s="175"/>
      <c r="I40" s="176"/>
      <c r="K40" s="179"/>
    </row>
    <row r="41" spans="1:11" x14ac:dyDescent="0.2">
      <c r="A41" s="96">
        <v>36</v>
      </c>
      <c r="B41" s="128" t="s">
        <v>279</v>
      </c>
      <c r="C41" s="129" t="s">
        <v>267</v>
      </c>
      <c r="D41" s="130">
        <v>6</v>
      </c>
      <c r="E41" s="131"/>
      <c r="F41" s="173">
        <v>198.649404</v>
      </c>
      <c r="G41" s="175"/>
      <c r="H41" s="175"/>
      <c r="I41" s="176"/>
      <c r="K41" s="179"/>
    </row>
    <row r="42" spans="1:11" x14ac:dyDescent="0.2">
      <c r="A42" s="96">
        <v>37</v>
      </c>
      <c r="B42" s="128" t="s">
        <v>280</v>
      </c>
      <c r="C42" s="129" t="s">
        <v>267</v>
      </c>
      <c r="D42" s="130">
        <v>8</v>
      </c>
      <c r="E42" s="131"/>
      <c r="F42" s="173">
        <v>204.74294399999999</v>
      </c>
      <c r="G42" s="175"/>
      <c r="H42" s="175"/>
      <c r="I42" s="176"/>
      <c r="K42" s="179"/>
    </row>
    <row r="43" spans="1:11" s="28" customFormat="1" x14ac:dyDescent="0.2">
      <c r="A43" s="96">
        <v>40</v>
      </c>
      <c r="B43" s="128" t="s">
        <v>281</v>
      </c>
      <c r="C43" s="129" t="s">
        <v>267</v>
      </c>
      <c r="D43" s="130">
        <v>8</v>
      </c>
      <c r="E43" s="131"/>
      <c r="F43" s="173">
        <v>234.26275999999999</v>
      </c>
      <c r="G43" s="175"/>
      <c r="H43" s="175"/>
      <c r="I43" s="176"/>
      <c r="K43" s="178"/>
    </row>
    <row r="44" spans="1:11" s="28" customFormat="1" x14ac:dyDescent="0.2">
      <c r="A44" s="96">
        <v>41</v>
      </c>
      <c r="B44" s="128" t="s">
        <v>282</v>
      </c>
      <c r="C44" s="129" t="s">
        <v>267</v>
      </c>
      <c r="D44" s="130">
        <v>20</v>
      </c>
      <c r="E44" s="131"/>
      <c r="F44" s="173">
        <v>529.91229333333331</v>
      </c>
      <c r="G44" s="175"/>
      <c r="H44" s="175"/>
      <c r="I44" s="176"/>
      <c r="K44" s="178"/>
    </row>
    <row r="45" spans="1:11" s="28" customFormat="1" x14ac:dyDescent="0.2">
      <c r="A45" s="96">
        <v>42</v>
      </c>
      <c r="B45" s="128" t="s">
        <v>283</v>
      </c>
      <c r="C45" s="129" t="s">
        <v>267</v>
      </c>
      <c r="D45" s="130">
        <v>20</v>
      </c>
      <c r="E45" s="131"/>
      <c r="F45" s="173">
        <v>477.55298666666664</v>
      </c>
      <c r="G45" s="175"/>
      <c r="H45" s="175"/>
      <c r="I45" s="176"/>
      <c r="K45" s="178"/>
    </row>
    <row r="46" spans="1:11" s="28" customFormat="1" x14ac:dyDescent="0.2">
      <c r="A46" s="96">
        <v>43</v>
      </c>
      <c r="B46" s="128" t="s">
        <v>284</v>
      </c>
      <c r="C46" s="129" t="s">
        <v>267</v>
      </c>
      <c r="D46" s="130">
        <v>8</v>
      </c>
      <c r="E46" s="131"/>
      <c r="F46" s="173">
        <v>248.61643199999995</v>
      </c>
      <c r="G46" s="175"/>
      <c r="H46" s="175"/>
      <c r="I46" s="176"/>
      <c r="K46" s="178"/>
    </row>
    <row r="47" spans="1:11" s="28" customFormat="1" x14ac:dyDescent="0.2">
      <c r="A47" s="132">
        <v>45</v>
      </c>
      <c r="B47" s="128" t="s">
        <v>285</v>
      </c>
      <c r="C47" s="129" t="s">
        <v>267</v>
      </c>
      <c r="D47" s="130">
        <v>8</v>
      </c>
      <c r="E47" s="131"/>
      <c r="F47" s="173">
        <v>239.13759199999996</v>
      </c>
      <c r="G47" s="175"/>
      <c r="H47" s="175"/>
      <c r="I47" s="176"/>
      <c r="K47" s="178"/>
    </row>
    <row r="48" spans="1:11" s="28" customFormat="1" x14ac:dyDescent="0.2">
      <c r="A48" s="132">
        <v>46</v>
      </c>
      <c r="B48" s="128" t="s">
        <v>286</v>
      </c>
      <c r="C48" s="129" t="s">
        <v>267</v>
      </c>
      <c r="D48" s="130">
        <v>10</v>
      </c>
      <c r="E48" s="131"/>
      <c r="F48" s="173">
        <v>389.98656</v>
      </c>
      <c r="G48" s="175"/>
      <c r="H48" s="175"/>
      <c r="I48" s="176"/>
      <c r="K48" s="178"/>
    </row>
    <row r="49" spans="1:11" s="28" customFormat="1" x14ac:dyDescent="0.2">
      <c r="A49" s="132">
        <v>47</v>
      </c>
      <c r="B49" s="128" t="s">
        <v>287</v>
      </c>
      <c r="C49" s="129" t="s">
        <v>267</v>
      </c>
      <c r="D49" s="130">
        <v>19</v>
      </c>
      <c r="E49" s="131"/>
      <c r="F49" s="173">
        <v>616.62111066666671</v>
      </c>
      <c r="G49" s="175"/>
      <c r="H49" s="175"/>
      <c r="I49" s="176"/>
      <c r="K49" s="178"/>
    </row>
    <row r="50" spans="1:11" s="28" customFormat="1" x14ac:dyDescent="0.2">
      <c r="A50" s="132">
        <v>48</v>
      </c>
      <c r="B50" s="128" t="s">
        <v>288</v>
      </c>
      <c r="C50" s="129" t="s">
        <v>267</v>
      </c>
      <c r="D50" s="130">
        <v>20</v>
      </c>
      <c r="E50" s="131"/>
      <c r="F50" s="173">
        <v>695.11493333333328</v>
      </c>
      <c r="G50" s="175"/>
      <c r="H50" s="175"/>
      <c r="I50" s="176"/>
      <c r="K50" s="178"/>
    </row>
    <row r="51" spans="1:11" s="28" customFormat="1" x14ac:dyDescent="0.2">
      <c r="A51" s="132">
        <v>49</v>
      </c>
      <c r="B51" s="128" t="s">
        <v>289</v>
      </c>
      <c r="C51" s="129" t="s">
        <v>267</v>
      </c>
      <c r="D51" s="130">
        <v>20</v>
      </c>
      <c r="E51" s="131"/>
      <c r="F51" s="173">
        <v>664.19585999999993</v>
      </c>
      <c r="G51" s="175"/>
      <c r="H51" s="175"/>
      <c r="I51" s="176"/>
      <c r="K51" s="178"/>
    </row>
    <row r="52" spans="1:11" s="28" customFormat="1" x14ac:dyDescent="0.2">
      <c r="A52" s="132">
        <v>55</v>
      </c>
      <c r="B52" s="128" t="s">
        <v>290</v>
      </c>
      <c r="C52" s="129" t="s">
        <v>267</v>
      </c>
      <c r="D52" s="130">
        <v>10</v>
      </c>
      <c r="E52" s="131"/>
      <c r="F52" s="173">
        <v>311.2219133333333</v>
      </c>
      <c r="G52" s="175"/>
      <c r="H52" s="175"/>
      <c r="I52" s="176"/>
      <c r="K52" s="178"/>
    </row>
    <row r="53" spans="1:11" s="28" customFormat="1" x14ac:dyDescent="0.2">
      <c r="A53" s="132">
        <v>56</v>
      </c>
      <c r="B53" s="128" t="s">
        <v>291</v>
      </c>
      <c r="C53" s="129" t="s">
        <v>267</v>
      </c>
      <c r="D53" s="130">
        <v>10</v>
      </c>
      <c r="E53" s="131"/>
      <c r="F53" s="173">
        <v>312.91456333333332</v>
      </c>
      <c r="G53" s="175"/>
      <c r="H53" s="175"/>
      <c r="I53" s="176"/>
      <c r="K53" s="178"/>
    </row>
    <row r="54" spans="1:11" s="28" customFormat="1" x14ac:dyDescent="0.2">
      <c r="A54" s="132">
        <v>58</v>
      </c>
      <c r="B54" s="128" t="s">
        <v>292</v>
      </c>
      <c r="C54" s="129" t="s">
        <v>267</v>
      </c>
      <c r="D54" s="130">
        <v>11</v>
      </c>
      <c r="E54" s="131"/>
      <c r="F54" s="173">
        <v>390.50563933333336</v>
      </c>
      <c r="G54" s="175"/>
      <c r="H54" s="175"/>
      <c r="I54" s="176"/>
      <c r="K54" s="178"/>
    </row>
    <row r="55" spans="1:11" s="28" customFormat="1" x14ac:dyDescent="0.2">
      <c r="A55" s="132">
        <v>59</v>
      </c>
      <c r="B55" s="128" t="s">
        <v>293</v>
      </c>
      <c r="C55" s="129" t="s">
        <v>267</v>
      </c>
      <c r="D55" s="130">
        <v>10</v>
      </c>
      <c r="E55" s="131"/>
      <c r="F55" s="173">
        <v>403.75344666666666</v>
      </c>
      <c r="G55" s="175"/>
      <c r="H55" s="175"/>
      <c r="I55" s="176"/>
      <c r="K55" s="178"/>
    </row>
    <row r="56" spans="1:11" s="28" customFormat="1" ht="33.75" x14ac:dyDescent="0.2">
      <c r="A56" s="96">
        <v>82</v>
      </c>
      <c r="B56" s="128" t="s">
        <v>378</v>
      </c>
      <c r="C56" s="129" t="s">
        <v>267</v>
      </c>
      <c r="D56" s="130">
        <v>1</v>
      </c>
      <c r="E56" s="131"/>
      <c r="F56" s="173">
        <v>92.373552666666669</v>
      </c>
      <c r="G56" s="175"/>
      <c r="H56" s="175"/>
      <c r="I56" s="176"/>
      <c r="K56" s="178"/>
    </row>
    <row r="57" spans="1:11" s="28" customFormat="1" ht="33.75" x14ac:dyDescent="0.2">
      <c r="A57" s="96">
        <v>83</v>
      </c>
      <c r="B57" s="128" t="s">
        <v>379</v>
      </c>
      <c r="C57" s="129" t="s">
        <v>267</v>
      </c>
      <c r="D57" s="130">
        <v>1</v>
      </c>
      <c r="E57" s="131"/>
      <c r="F57" s="173">
        <v>121.91593733333333</v>
      </c>
      <c r="G57" s="175"/>
      <c r="H57" s="175"/>
      <c r="I57" s="176"/>
      <c r="K57" s="178"/>
    </row>
    <row r="58" spans="1:11" s="28" customFormat="1" ht="33.75" x14ac:dyDescent="0.2">
      <c r="A58" s="96">
        <v>84</v>
      </c>
      <c r="B58" s="128" t="s">
        <v>382</v>
      </c>
      <c r="C58" s="129" t="s">
        <v>267</v>
      </c>
      <c r="D58" s="130">
        <v>1</v>
      </c>
      <c r="E58" s="131"/>
      <c r="F58" s="173">
        <v>137.92840633333333</v>
      </c>
      <c r="G58" s="175"/>
      <c r="H58" s="175"/>
      <c r="I58" s="176"/>
      <c r="K58" s="178"/>
    </row>
    <row r="59" spans="1:11" s="28" customFormat="1" ht="33.75" x14ac:dyDescent="0.2">
      <c r="A59" s="96">
        <v>85</v>
      </c>
      <c r="B59" s="128" t="s">
        <v>380</v>
      </c>
      <c r="C59" s="129" t="s">
        <v>267</v>
      </c>
      <c r="D59" s="130">
        <v>1</v>
      </c>
      <c r="E59" s="131"/>
      <c r="F59" s="173">
        <v>197.97234399999999</v>
      </c>
      <c r="G59" s="175"/>
      <c r="H59" s="175"/>
      <c r="I59" s="176"/>
      <c r="K59" s="178"/>
    </row>
    <row r="60" spans="1:11" s="28" customFormat="1" ht="33.75" x14ac:dyDescent="0.2">
      <c r="A60" s="96"/>
      <c r="B60" s="128" t="s">
        <v>381</v>
      </c>
      <c r="C60" s="129" t="s">
        <v>267</v>
      </c>
      <c r="D60" s="130">
        <v>1</v>
      </c>
      <c r="E60" s="131"/>
      <c r="F60" s="173">
        <v>371.05144866666666</v>
      </c>
      <c r="G60" s="175"/>
      <c r="H60" s="175"/>
      <c r="I60" s="176"/>
      <c r="K60" s="178"/>
    </row>
    <row r="61" spans="1:11" s="28" customFormat="1" x14ac:dyDescent="0.2">
      <c r="A61" s="96">
        <v>86</v>
      </c>
      <c r="B61" s="128" t="s">
        <v>383</v>
      </c>
      <c r="C61" s="129" t="s">
        <v>267</v>
      </c>
      <c r="D61" s="130">
        <v>1</v>
      </c>
      <c r="E61" s="131"/>
      <c r="F61" s="173">
        <v>280.16742800000003</v>
      </c>
      <c r="G61" s="175"/>
      <c r="H61" s="175"/>
      <c r="I61" s="176"/>
      <c r="K61" s="178"/>
    </row>
    <row r="62" spans="1:11" s="28" customFormat="1" x14ac:dyDescent="0.2">
      <c r="A62" s="96">
        <v>87</v>
      </c>
      <c r="B62" s="128" t="s">
        <v>384</v>
      </c>
      <c r="C62" s="129" t="s">
        <v>267</v>
      </c>
      <c r="D62" s="130">
        <v>1</v>
      </c>
      <c r="E62" s="131"/>
      <c r="F62" s="173">
        <v>520.00464866666664</v>
      </c>
      <c r="G62" s="175"/>
      <c r="H62" s="175"/>
      <c r="I62" s="176"/>
      <c r="K62" s="178"/>
    </row>
    <row r="63" spans="1:11" s="28" customFormat="1" x14ac:dyDescent="0.2">
      <c r="A63" s="96">
        <v>88</v>
      </c>
      <c r="B63" s="128" t="s">
        <v>385</v>
      </c>
      <c r="C63" s="129" t="s">
        <v>267</v>
      </c>
      <c r="D63" s="130">
        <v>1</v>
      </c>
      <c r="E63" s="131"/>
      <c r="F63" s="173">
        <v>786.30363099999988</v>
      </c>
      <c r="G63" s="175"/>
      <c r="H63" s="175"/>
      <c r="I63" s="176"/>
      <c r="K63" s="178"/>
    </row>
    <row r="64" spans="1:11" s="28" customFormat="1" x14ac:dyDescent="0.2">
      <c r="A64" s="96">
        <v>89</v>
      </c>
      <c r="B64" s="128" t="s">
        <v>386</v>
      </c>
      <c r="C64" s="129" t="s">
        <v>267</v>
      </c>
      <c r="D64" s="130">
        <v>1</v>
      </c>
      <c r="E64" s="131"/>
      <c r="F64" s="173">
        <v>158.20635333333331</v>
      </c>
      <c r="G64" s="175"/>
      <c r="H64" s="175"/>
      <c r="I64" s="176"/>
      <c r="K64" s="178"/>
    </row>
    <row r="65" spans="1:11" s="28" customFormat="1" ht="45" x14ac:dyDescent="0.2">
      <c r="A65" s="96">
        <v>91</v>
      </c>
      <c r="B65" s="128" t="s">
        <v>387</v>
      </c>
      <c r="C65" s="129" t="s">
        <v>267</v>
      </c>
      <c r="D65" s="130">
        <v>30</v>
      </c>
      <c r="E65" s="131"/>
      <c r="F65" s="173">
        <v>374.07565</v>
      </c>
      <c r="G65" s="175"/>
      <c r="H65" s="175"/>
      <c r="I65" s="176"/>
      <c r="K65" s="178"/>
    </row>
    <row r="66" spans="1:11" s="28" customFormat="1" ht="22.5" x14ac:dyDescent="0.2">
      <c r="A66" s="96">
        <v>92</v>
      </c>
      <c r="B66" s="128" t="s">
        <v>359</v>
      </c>
      <c r="C66" s="129" t="s">
        <v>267</v>
      </c>
      <c r="D66" s="130">
        <v>2</v>
      </c>
      <c r="E66" s="131"/>
      <c r="F66" s="173">
        <v>1729.4594953333333</v>
      </c>
      <c r="G66" s="175"/>
      <c r="H66" s="175"/>
      <c r="I66" s="176"/>
      <c r="K66" s="178"/>
    </row>
    <row r="67" spans="1:11" s="28" customFormat="1" ht="22.5" x14ac:dyDescent="0.2">
      <c r="A67" s="96">
        <v>93</v>
      </c>
      <c r="B67" s="128" t="s">
        <v>360</v>
      </c>
      <c r="C67" s="129" t="s">
        <v>267</v>
      </c>
      <c r="D67" s="130">
        <v>1</v>
      </c>
      <c r="E67" s="131"/>
      <c r="F67" s="173">
        <v>758.70215166666674</v>
      </c>
      <c r="G67" s="175"/>
      <c r="H67" s="175"/>
      <c r="I67" s="176"/>
      <c r="K67" s="178"/>
    </row>
    <row r="68" spans="1:11" s="28" customFormat="1" ht="22.5" x14ac:dyDescent="0.2">
      <c r="A68" s="96">
        <v>94</v>
      </c>
      <c r="B68" s="128" t="s">
        <v>361</v>
      </c>
      <c r="C68" s="129" t="s">
        <v>267</v>
      </c>
      <c r="D68" s="130">
        <v>12</v>
      </c>
      <c r="E68" s="131"/>
      <c r="F68" s="173">
        <v>8853.9136199999994</v>
      </c>
      <c r="G68" s="175"/>
      <c r="H68" s="175"/>
      <c r="I68" s="176"/>
      <c r="K68" s="178"/>
    </row>
    <row r="69" spans="1:11" s="28" customFormat="1" ht="22.5" x14ac:dyDescent="0.2">
      <c r="A69" s="96"/>
      <c r="B69" s="128" t="s">
        <v>367</v>
      </c>
      <c r="C69" s="129" t="s">
        <v>267</v>
      </c>
      <c r="D69" s="130">
        <v>4</v>
      </c>
      <c r="E69" s="131"/>
      <c r="F69" s="173">
        <v>3400.7821053333332</v>
      </c>
      <c r="G69" s="175"/>
      <c r="H69" s="175"/>
      <c r="I69" s="176"/>
      <c r="K69" s="178"/>
    </row>
    <row r="70" spans="1:11" s="28" customFormat="1" ht="22.5" x14ac:dyDescent="0.2">
      <c r="A70" s="96"/>
      <c r="B70" s="128" t="s">
        <v>368</v>
      </c>
      <c r="C70" s="129" t="s">
        <v>267</v>
      </c>
      <c r="D70" s="130">
        <v>3</v>
      </c>
      <c r="E70" s="131"/>
      <c r="F70" s="173">
        <v>2691.7197359999996</v>
      </c>
      <c r="G70" s="175"/>
      <c r="H70" s="175"/>
      <c r="I70" s="176"/>
      <c r="K70" s="178"/>
    </row>
    <row r="71" spans="1:11" s="28" customFormat="1" x14ac:dyDescent="0.2">
      <c r="A71" s="96">
        <v>101</v>
      </c>
      <c r="B71" s="128" t="s">
        <v>377</v>
      </c>
      <c r="C71" s="129" t="s">
        <v>267</v>
      </c>
      <c r="D71" s="130">
        <v>3</v>
      </c>
      <c r="E71" s="131"/>
      <c r="F71" s="173">
        <v>201.59461499999998</v>
      </c>
      <c r="G71" s="175"/>
      <c r="H71" s="175"/>
      <c r="I71" s="176"/>
      <c r="K71" s="178"/>
    </row>
    <row r="72" spans="1:11" s="28" customFormat="1" x14ac:dyDescent="0.2">
      <c r="A72" s="96">
        <v>102</v>
      </c>
      <c r="B72" s="128" t="s">
        <v>376</v>
      </c>
      <c r="C72" s="129" t="s">
        <v>267</v>
      </c>
      <c r="D72" s="130">
        <v>3</v>
      </c>
      <c r="E72" s="131"/>
      <c r="F72" s="173">
        <v>359.72197800000004</v>
      </c>
      <c r="G72" s="175"/>
      <c r="H72" s="175"/>
      <c r="I72" s="176"/>
      <c r="K72" s="178"/>
    </row>
    <row r="73" spans="1:11" s="28" customFormat="1" ht="33.75" x14ac:dyDescent="0.2">
      <c r="A73" s="96"/>
      <c r="B73" s="128" t="s">
        <v>426</v>
      </c>
      <c r="C73" s="129" t="s">
        <v>267</v>
      </c>
      <c r="D73" s="130">
        <v>3</v>
      </c>
      <c r="E73" s="131"/>
      <c r="F73" s="173">
        <v>1245.2826050000001</v>
      </c>
      <c r="G73" s="175"/>
      <c r="H73" s="175"/>
      <c r="I73" s="176"/>
      <c r="K73" s="178"/>
    </row>
    <row r="74" spans="1:11" s="28" customFormat="1" x14ac:dyDescent="0.2">
      <c r="A74" s="96">
        <v>112</v>
      </c>
      <c r="B74" s="128" t="s">
        <v>402</v>
      </c>
      <c r="C74" s="129" t="s">
        <v>294</v>
      </c>
      <c r="D74" s="130">
        <v>4</v>
      </c>
      <c r="E74" s="131"/>
      <c r="F74" s="173">
        <v>73.754402666666678</v>
      </c>
      <c r="G74" s="175"/>
      <c r="H74" s="175"/>
      <c r="I74" s="176"/>
      <c r="K74" s="178"/>
    </row>
    <row r="75" spans="1:11" s="28" customFormat="1" x14ac:dyDescent="0.2">
      <c r="A75" s="96">
        <v>113</v>
      </c>
      <c r="B75" s="128" t="s">
        <v>403</v>
      </c>
      <c r="C75" s="129" t="s">
        <v>267</v>
      </c>
      <c r="D75" s="130">
        <v>20</v>
      </c>
      <c r="E75" s="131"/>
      <c r="F75" s="173">
        <v>488.83731999999992</v>
      </c>
      <c r="G75" s="175"/>
      <c r="H75" s="175"/>
      <c r="I75" s="176"/>
      <c r="K75" s="178"/>
    </row>
    <row r="76" spans="1:11" s="28" customFormat="1" ht="33.75" x14ac:dyDescent="0.2">
      <c r="A76" s="96">
        <v>114</v>
      </c>
      <c r="B76" s="128" t="s">
        <v>404</v>
      </c>
      <c r="C76" s="129" t="s">
        <v>267</v>
      </c>
      <c r="D76" s="130">
        <v>6</v>
      </c>
      <c r="E76" s="131"/>
      <c r="F76" s="173">
        <v>1280.5912840000001</v>
      </c>
      <c r="G76" s="175"/>
      <c r="H76" s="175"/>
      <c r="I76" s="176"/>
      <c r="K76" s="178"/>
    </row>
    <row r="77" spans="1:11" s="28" customFormat="1" ht="33.75" x14ac:dyDescent="0.2">
      <c r="A77" s="96">
        <v>115</v>
      </c>
      <c r="B77" s="128" t="s">
        <v>405</v>
      </c>
      <c r="C77" s="129" t="s">
        <v>267</v>
      </c>
      <c r="D77" s="130">
        <v>3</v>
      </c>
      <c r="E77" s="131"/>
      <c r="F77" s="173">
        <v>3226.5971360000003</v>
      </c>
      <c r="G77" s="175"/>
      <c r="H77" s="175"/>
      <c r="I77" s="176"/>
      <c r="K77" s="178"/>
    </row>
    <row r="78" spans="1:11" s="28" customFormat="1" x14ac:dyDescent="0.2">
      <c r="A78" s="96">
        <v>116</v>
      </c>
      <c r="B78" s="128" t="s">
        <v>406</v>
      </c>
      <c r="C78" s="129" t="s">
        <v>267</v>
      </c>
      <c r="D78" s="130">
        <v>2</v>
      </c>
      <c r="E78" s="131"/>
      <c r="F78" s="173">
        <v>403.61803466666669</v>
      </c>
      <c r="G78" s="175"/>
      <c r="H78" s="175"/>
      <c r="I78" s="176"/>
      <c r="K78" s="178"/>
    </row>
    <row r="79" spans="1:11" s="28" customFormat="1" x14ac:dyDescent="0.2">
      <c r="A79" s="96">
        <v>117</v>
      </c>
      <c r="B79" s="128" t="s">
        <v>295</v>
      </c>
      <c r="C79" s="129" t="s">
        <v>294</v>
      </c>
      <c r="D79" s="130">
        <v>10</v>
      </c>
      <c r="E79" s="131"/>
      <c r="F79" s="173">
        <v>155.49811333333332</v>
      </c>
      <c r="G79" s="175"/>
      <c r="H79" s="175"/>
      <c r="I79" s="176"/>
      <c r="K79" s="178"/>
    </row>
    <row r="80" spans="1:11" s="28" customFormat="1" x14ac:dyDescent="0.2">
      <c r="A80" s="96">
        <v>118</v>
      </c>
      <c r="B80" s="128" t="s">
        <v>407</v>
      </c>
      <c r="C80" s="129" t="s">
        <v>267</v>
      </c>
      <c r="D80" s="130">
        <v>1</v>
      </c>
      <c r="E80" s="131"/>
      <c r="F80" s="173">
        <v>6.353079666666666</v>
      </c>
      <c r="G80" s="175"/>
      <c r="H80" s="175"/>
      <c r="I80" s="176"/>
      <c r="K80" s="178"/>
    </row>
    <row r="81" spans="1:11" s="28" customFormat="1" ht="22.5" x14ac:dyDescent="0.2">
      <c r="A81" s="96">
        <v>119</v>
      </c>
      <c r="B81" s="128" t="s">
        <v>362</v>
      </c>
      <c r="C81" s="129" t="s">
        <v>267</v>
      </c>
      <c r="D81" s="130">
        <v>2</v>
      </c>
      <c r="E81" s="131"/>
      <c r="F81" s="173">
        <v>260.73580599999997</v>
      </c>
      <c r="G81" s="175"/>
      <c r="H81" s="175"/>
      <c r="I81" s="176"/>
      <c r="K81" s="178"/>
    </row>
    <row r="82" spans="1:11" s="28" customFormat="1" ht="22.5" x14ac:dyDescent="0.2">
      <c r="A82" s="96">
        <v>120</v>
      </c>
      <c r="B82" s="128" t="s">
        <v>363</v>
      </c>
      <c r="C82" s="129" t="s">
        <v>267</v>
      </c>
      <c r="D82" s="130">
        <v>2</v>
      </c>
      <c r="E82" s="131"/>
      <c r="F82" s="173">
        <v>575.43329399999993</v>
      </c>
      <c r="G82" s="175"/>
      <c r="H82" s="175"/>
      <c r="I82" s="176"/>
      <c r="K82" s="178"/>
    </row>
    <row r="83" spans="1:11" s="28" customFormat="1" ht="21.6" customHeight="1" x14ac:dyDescent="0.2">
      <c r="A83" s="96">
        <v>121</v>
      </c>
      <c r="B83" s="128" t="s">
        <v>364</v>
      </c>
      <c r="C83" s="129" t="s">
        <v>267</v>
      </c>
      <c r="D83" s="130">
        <v>2</v>
      </c>
      <c r="E83" s="131"/>
      <c r="F83" s="173">
        <v>251.75347666666664</v>
      </c>
      <c r="G83" s="175"/>
      <c r="H83" s="175"/>
      <c r="I83" s="176"/>
      <c r="K83" s="178"/>
    </row>
    <row r="84" spans="1:11" s="28" customFormat="1" ht="22.5" x14ac:dyDescent="0.2">
      <c r="A84" s="96">
        <v>122</v>
      </c>
      <c r="B84" s="128" t="s">
        <v>365</v>
      </c>
      <c r="C84" s="129" t="s">
        <v>267</v>
      </c>
      <c r="D84" s="130">
        <v>1</v>
      </c>
      <c r="E84" s="131"/>
      <c r="F84" s="173">
        <v>43.455967666666659</v>
      </c>
      <c r="G84" s="175"/>
      <c r="H84" s="175"/>
      <c r="I84" s="176"/>
      <c r="K84" s="178"/>
    </row>
    <row r="85" spans="1:11" s="28" customFormat="1" ht="22.5" x14ac:dyDescent="0.2">
      <c r="A85" s="96"/>
      <c r="B85" s="128" t="s">
        <v>366</v>
      </c>
      <c r="C85" s="129" t="s">
        <v>267</v>
      </c>
      <c r="D85" s="130">
        <v>1</v>
      </c>
      <c r="E85" s="131"/>
      <c r="F85" s="173">
        <v>76.428789666666674</v>
      </c>
      <c r="G85" s="175"/>
      <c r="H85" s="175"/>
      <c r="I85" s="176"/>
      <c r="K85" s="178"/>
    </row>
    <row r="86" spans="1:11" s="28" customFormat="1" ht="22.5" x14ac:dyDescent="0.2">
      <c r="A86" s="96"/>
      <c r="B86" s="128" t="s">
        <v>419</v>
      </c>
      <c r="C86" s="129" t="s">
        <v>267</v>
      </c>
      <c r="D86" s="130">
        <v>2</v>
      </c>
      <c r="E86" s="131"/>
      <c r="F86" s="173">
        <v>68.044529999999995</v>
      </c>
      <c r="G86" s="175"/>
      <c r="H86" s="175"/>
      <c r="I86" s="176"/>
      <c r="K86" s="178"/>
    </row>
    <row r="87" spans="1:11" s="28" customFormat="1" ht="22.5" x14ac:dyDescent="0.2">
      <c r="A87" s="96"/>
      <c r="B87" s="128" t="s">
        <v>417</v>
      </c>
      <c r="C87" s="129" t="s">
        <v>267</v>
      </c>
      <c r="D87" s="130">
        <v>2</v>
      </c>
      <c r="E87" s="131"/>
      <c r="F87" s="173">
        <v>142.791954</v>
      </c>
      <c r="G87" s="175"/>
      <c r="H87" s="175"/>
      <c r="I87" s="176"/>
      <c r="K87" s="178"/>
    </row>
    <row r="88" spans="1:11" s="28" customFormat="1" ht="22.5" x14ac:dyDescent="0.2">
      <c r="A88" s="96"/>
      <c r="B88" s="128" t="s">
        <v>418</v>
      </c>
      <c r="C88" s="129" t="s">
        <v>267</v>
      </c>
      <c r="D88" s="130">
        <v>2</v>
      </c>
      <c r="E88" s="131"/>
      <c r="F88" s="173">
        <v>129.52157800000001</v>
      </c>
      <c r="G88" s="175"/>
      <c r="H88" s="175"/>
      <c r="I88" s="176"/>
      <c r="K88" s="178"/>
    </row>
    <row r="89" spans="1:11" s="28" customFormat="1" ht="22.5" x14ac:dyDescent="0.2">
      <c r="A89" s="96"/>
      <c r="B89" s="128" t="s">
        <v>425</v>
      </c>
      <c r="C89" s="129" t="s">
        <v>110</v>
      </c>
      <c r="D89" s="130">
        <v>20</v>
      </c>
      <c r="E89" s="131"/>
      <c r="F89" s="173">
        <v>65.449133333333336</v>
      </c>
      <c r="G89" s="175"/>
      <c r="H89" s="175"/>
      <c r="I89" s="176"/>
      <c r="K89" s="178"/>
    </row>
    <row r="90" spans="1:11" s="28" customFormat="1" x14ac:dyDescent="0.2">
      <c r="A90" s="96">
        <v>124</v>
      </c>
      <c r="B90" s="128" t="s">
        <v>296</v>
      </c>
      <c r="C90" s="129" t="s">
        <v>267</v>
      </c>
      <c r="D90" s="130">
        <v>4</v>
      </c>
      <c r="E90" s="131"/>
      <c r="F90" s="173">
        <v>38.095909333333331</v>
      </c>
      <c r="G90" s="175"/>
      <c r="H90" s="175"/>
      <c r="I90" s="176"/>
      <c r="K90" s="178"/>
    </row>
    <row r="91" spans="1:11" s="28" customFormat="1" x14ac:dyDescent="0.2">
      <c r="A91" s="96">
        <v>125</v>
      </c>
      <c r="B91" s="128" t="s">
        <v>369</v>
      </c>
      <c r="C91" s="129" t="s">
        <v>267</v>
      </c>
      <c r="D91" s="130">
        <v>4</v>
      </c>
      <c r="E91" s="131"/>
      <c r="F91" s="173">
        <v>42.293681333333332</v>
      </c>
      <c r="G91" s="175"/>
      <c r="H91" s="175"/>
      <c r="I91" s="176"/>
      <c r="K91" s="178"/>
    </row>
    <row r="92" spans="1:11" s="28" customFormat="1" x14ac:dyDescent="0.2">
      <c r="A92" s="96">
        <v>126</v>
      </c>
      <c r="B92" s="128" t="s">
        <v>370</v>
      </c>
      <c r="C92" s="129" t="s">
        <v>267</v>
      </c>
      <c r="D92" s="130">
        <v>4</v>
      </c>
      <c r="E92" s="131"/>
      <c r="F92" s="173">
        <v>68.292785333333327</v>
      </c>
      <c r="G92" s="175"/>
      <c r="H92" s="175"/>
      <c r="I92" s="176"/>
      <c r="K92" s="178"/>
    </row>
    <row r="93" spans="1:11" s="28" customFormat="1" x14ac:dyDescent="0.2">
      <c r="A93" s="96">
        <v>127</v>
      </c>
      <c r="B93" s="128" t="s">
        <v>371</v>
      </c>
      <c r="C93" s="129" t="s">
        <v>267</v>
      </c>
      <c r="D93" s="130">
        <v>4</v>
      </c>
      <c r="E93" s="131"/>
      <c r="F93" s="173">
        <v>78.358410666666657</v>
      </c>
      <c r="G93" s="175"/>
      <c r="H93" s="175"/>
      <c r="I93" s="176"/>
      <c r="K93" s="178"/>
    </row>
    <row r="94" spans="1:11" s="28" customFormat="1" x14ac:dyDescent="0.2">
      <c r="A94" s="96">
        <v>128</v>
      </c>
      <c r="B94" s="128" t="s">
        <v>372</v>
      </c>
      <c r="C94" s="129" t="s">
        <v>267</v>
      </c>
      <c r="D94" s="130">
        <v>4</v>
      </c>
      <c r="E94" s="131"/>
      <c r="F94" s="173">
        <v>74.476600000000005</v>
      </c>
      <c r="G94" s="175"/>
      <c r="H94" s="175"/>
      <c r="I94" s="176"/>
      <c r="K94" s="178"/>
    </row>
    <row r="95" spans="1:11" s="28" customFormat="1" x14ac:dyDescent="0.2">
      <c r="A95" s="96">
        <v>129</v>
      </c>
      <c r="B95" s="128" t="s">
        <v>297</v>
      </c>
      <c r="C95" s="129" t="s">
        <v>267</v>
      </c>
      <c r="D95" s="130">
        <v>4</v>
      </c>
      <c r="E95" s="131"/>
      <c r="F95" s="173">
        <v>92.170434666666679</v>
      </c>
      <c r="G95" s="175"/>
      <c r="H95" s="175"/>
      <c r="I95" s="176"/>
      <c r="K95" s="178"/>
    </row>
    <row r="96" spans="1:11" s="28" customFormat="1" x14ac:dyDescent="0.2">
      <c r="A96" s="96">
        <v>130</v>
      </c>
      <c r="B96" s="128" t="s">
        <v>373</v>
      </c>
      <c r="C96" s="129" t="s">
        <v>267</v>
      </c>
      <c r="D96" s="130">
        <v>4</v>
      </c>
      <c r="E96" s="131"/>
      <c r="F96" s="173">
        <v>79.802805333333325</v>
      </c>
      <c r="G96" s="175"/>
      <c r="H96" s="175"/>
      <c r="I96" s="176"/>
      <c r="K96" s="178"/>
    </row>
    <row r="97" spans="1:11" s="28" customFormat="1" x14ac:dyDescent="0.2">
      <c r="A97" s="96">
        <v>131</v>
      </c>
      <c r="B97" s="128" t="s">
        <v>374</v>
      </c>
      <c r="C97" s="129" t="s">
        <v>267</v>
      </c>
      <c r="D97" s="130">
        <v>4</v>
      </c>
      <c r="E97" s="131"/>
      <c r="F97" s="173">
        <v>147.10256933333335</v>
      </c>
      <c r="G97" s="175"/>
      <c r="H97" s="175"/>
      <c r="I97" s="176"/>
      <c r="K97" s="178"/>
    </row>
    <row r="98" spans="1:11" s="28" customFormat="1" x14ac:dyDescent="0.2">
      <c r="A98" s="96">
        <v>132</v>
      </c>
      <c r="B98" s="128" t="s">
        <v>375</v>
      </c>
      <c r="C98" s="129" t="s">
        <v>267</v>
      </c>
      <c r="D98" s="130">
        <v>4</v>
      </c>
      <c r="E98" s="131"/>
      <c r="F98" s="173">
        <v>175.44881466666666</v>
      </c>
      <c r="G98" s="175"/>
      <c r="H98" s="175"/>
      <c r="I98" s="176"/>
      <c r="K98" s="178"/>
    </row>
    <row r="99" spans="1:11" s="28" customFormat="1" x14ac:dyDescent="0.2">
      <c r="A99" s="96">
        <v>134</v>
      </c>
      <c r="B99" s="128" t="s">
        <v>298</v>
      </c>
      <c r="C99" s="129" t="s">
        <v>267</v>
      </c>
      <c r="D99" s="130">
        <v>4</v>
      </c>
      <c r="E99" s="131"/>
      <c r="F99" s="173">
        <v>192.60100133333333</v>
      </c>
      <c r="G99" s="175"/>
      <c r="H99" s="175"/>
      <c r="I99" s="176"/>
      <c r="K99" s="178"/>
    </row>
    <row r="100" spans="1:11" s="28" customFormat="1" x14ac:dyDescent="0.2">
      <c r="A100" s="96">
        <v>135</v>
      </c>
      <c r="B100" s="128" t="s">
        <v>299</v>
      </c>
      <c r="C100" s="129" t="s">
        <v>267</v>
      </c>
      <c r="D100" s="130">
        <v>4</v>
      </c>
      <c r="E100" s="131"/>
      <c r="F100" s="173">
        <v>407.31929599999995</v>
      </c>
      <c r="G100" s="175"/>
      <c r="H100" s="175"/>
      <c r="I100" s="176"/>
      <c r="K100" s="178"/>
    </row>
    <row r="101" spans="1:11" s="28" customFormat="1" x14ac:dyDescent="0.2">
      <c r="A101" s="96">
        <v>136</v>
      </c>
      <c r="B101" s="128" t="s">
        <v>300</v>
      </c>
      <c r="C101" s="129" t="s">
        <v>267</v>
      </c>
      <c r="D101" s="130">
        <v>4</v>
      </c>
      <c r="E101" s="131"/>
      <c r="F101" s="173">
        <v>657.56067199999995</v>
      </c>
      <c r="G101" s="175"/>
      <c r="H101" s="175"/>
      <c r="I101" s="176"/>
      <c r="K101" s="178"/>
    </row>
    <row r="102" spans="1:11" s="28" customFormat="1" ht="22.5" x14ac:dyDescent="0.2">
      <c r="A102" s="96">
        <v>139</v>
      </c>
      <c r="B102" s="128" t="s">
        <v>416</v>
      </c>
      <c r="C102" s="129" t="s">
        <v>267</v>
      </c>
      <c r="D102" s="130">
        <v>5</v>
      </c>
      <c r="E102" s="131"/>
      <c r="F102" s="173">
        <v>79.780236666666681</v>
      </c>
      <c r="G102" s="175"/>
      <c r="H102" s="175"/>
      <c r="I102" s="176"/>
      <c r="K102" s="178"/>
    </row>
    <row r="103" spans="1:11" s="28" customFormat="1" x14ac:dyDescent="0.2">
      <c r="A103" s="96">
        <v>140</v>
      </c>
      <c r="B103" s="128" t="s">
        <v>415</v>
      </c>
      <c r="C103" s="129" t="s">
        <v>267</v>
      </c>
      <c r="D103" s="130">
        <v>10</v>
      </c>
      <c r="E103" s="131"/>
      <c r="F103" s="173">
        <v>1997.66553</v>
      </c>
      <c r="G103" s="175"/>
      <c r="H103" s="175"/>
      <c r="I103" s="176"/>
      <c r="K103" s="178"/>
    </row>
    <row r="104" spans="1:11" s="28" customFormat="1" ht="22.5" x14ac:dyDescent="0.2">
      <c r="A104" s="96">
        <v>141</v>
      </c>
      <c r="B104" s="128" t="s">
        <v>413</v>
      </c>
      <c r="C104" s="129" t="s">
        <v>267</v>
      </c>
      <c r="D104" s="130">
        <v>2</v>
      </c>
      <c r="E104" s="131"/>
      <c r="F104" s="173">
        <v>622.39868933333321</v>
      </c>
      <c r="G104" s="175"/>
      <c r="H104" s="175"/>
      <c r="I104" s="176"/>
      <c r="K104" s="178"/>
    </row>
    <row r="105" spans="1:11" s="28" customFormat="1" ht="22.5" x14ac:dyDescent="0.2">
      <c r="A105" s="96">
        <v>142</v>
      </c>
      <c r="B105" s="128" t="s">
        <v>412</v>
      </c>
      <c r="C105" s="129" t="s">
        <v>267</v>
      </c>
      <c r="D105" s="130">
        <v>2</v>
      </c>
      <c r="E105" s="131"/>
      <c r="F105" s="173">
        <v>298.60602866666665</v>
      </c>
      <c r="G105" s="175"/>
      <c r="H105" s="175"/>
      <c r="I105" s="176"/>
      <c r="K105" s="178"/>
    </row>
    <row r="106" spans="1:11" s="28" customFormat="1" ht="22.5" x14ac:dyDescent="0.2">
      <c r="A106" s="96">
        <v>143</v>
      </c>
      <c r="B106" s="128" t="s">
        <v>411</v>
      </c>
      <c r="C106" s="129" t="s">
        <v>267</v>
      </c>
      <c r="D106" s="130">
        <v>2</v>
      </c>
      <c r="E106" s="131"/>
      <c r="F106" s="173">
        <v>436.32003266666669</v>
      </c>
      <c r="G106" s="175"/>
      <c r="H106" s="175"/>
      <c r="I106" s="176"/>
      <c r="K106" s="178"/>
    </row>
    <row r="107" spans="1:11" s="28" customFormat="1" x14ac:dyDescent="0.2">
      <c r="A107" s="96">
        <v>144</v>
      </c>
      <c r="B107" s="128" t="s">
        <v>301</v>
      </c>
      <c r="C107" s="129" t="s">
        <v>104</v>
      </c>
      <c r="D107" s="130">
        <v>10</v>
      </c>
      <c r="E107" s="131"/>
      <c r="F107" s="173">
        <v>573.58266333333324</v>
      </c>
      <c r="G107" s="175"/>
      <c r="H107" s="175"/>
      <c r="I107" s="176"/>
      <c r="K107" s="178"/>
    </row>
    <row r="108" spans="1:11" s="28" customFormat="1" x14ac:dyDescent="0.2">
      <c r="A108" s="96">
        <v>145</v>
      </c>
      <c r="B108" s="128" t="s">
        <v>302</v>
      </c>
      <c r="C108" s="129" t="s">
        <v>104</v>
      </c>
      <c r="D108" s="130">
        <v>10</v>
      </c>
      <c r="E108" s="131"/>
      <c r="F108" s="173">
        <v>573.58266333333324</v>
      </c>
      <c r="G108" s="175"/>
      <c r="H108" s="175"/>
      <c r="I108" s="176"/>
      <c r="K108" s="178"/>
    </row>
    <row r="109" spans="1:11" s="28" customFormat="1" x14ac:dyDescent="0.2">
      <c r="A109" s="96">
        <v>146</v>
      </c>
      <c r="B109" s="128" t="s">
        <v>303</v>
      </c>
      <c r="C109" s="129" t="s">
        <v>104</v>
      </c>
      <c r="D109" s="130">
        <v>10</v>
      </c>
      <c r="E109" s="131"/>
      <c r="F109" s="173">
        <v>569.63314666666668</v>
      </c>
      <c r="G109" s="175"/>
      <c r="H109" s="175"/>
      <c r="I109" s="176"/>
      <c r="K109" s="178"/>
    </row>
    <row r="110" spans="1:11" s="28" customFormat="1" x14ac:dyDescent="0.2">
      <c r="A110" s="96">
        <v>147</v>
      </c>
      <c r="B110" s="128" t="s">
        <v>304</v>
      </c>
      <c r="C110" s="129" t="s">
        <v>104</v>
      </c>
      <c r="D110" s="130">
        <v>10</v>
      </c>
      <c r="E110" s="131"/>
      <c r="F110" s="173">
        <v>593.78161999999998</v>
      </c>
      <c r="G110" s="175"/>
      <c r="H110" s="175"/>
      <c r="I110" s="176"/>
      <c r="K110" s="178"/>
    </row>
    <row r="111" spans="1:11" s="28" customFormat="1" x14ac:dyDescent="0.2">
      <c r="A111" s="96">
        <v>148</v>
      </c>
      <c r="B111" s="128" t="s">
        <v>305</v>
      </c>
      <c r="C111" s="129" t="s">
        <v>104</v>
      </c>
      <c r="D111" s="130">
        <v>10</v>
      </c>
      <c r="E111" s="131"/>
      <c r="F111" s="173">
        <v>636.88777333333326</v>
      </c>
      <c r="G111" s="175"/>
      <c r="H111" s="175"/>
      <c r="I111" s="176"/>
      <c r="K111" s="178"/>
    </row>
    <row r="112" spans="1:11" s="28" customFormat="1" x14ac:dyDescent="0.2">
      <c r="A112" s="96">
        <v>150</v>
      </c>
      <c r="B112" s="128" t="s">
        <v>408</v>
      </c>
      <c r="C112" s="129" t="s">
        <v>267</v>
      </c>
      <c r="D112" s="130">
        <v>10</v>
      </c>
      <c r="E112" s="131"/>
      <c r="F112" s="173">
        <v>168.02372333333332</v>
      </c>
      <c r="G112" s="175"/>
      <c r="H112" s="175"/>
      <c r="I112" s="176"/>
      <c r="K112" s="178"/>
    </row>
    <row r="113" spans="1:11" s="28" customFormat="1" x14ac:dyDescent="0.2">
      <c r="A113" s="96">
        <v>151</v>
      </c>
      <c r="B113" s="128" t="s">
        <v>409</v>
      </c>
      <c r="C113" s="129" t="s">
        <v>267</v>
      </c>
      <c r="D113" s="130">
        <v>10</v>
      </c>
      <c r="E113" s="131"/>
      <c r="F113" s="173">
        <v>126.04600333333333</v>
      </c>
      <c r="G113" s="175"/>
      <c r="H113" s="175"/>
      <c r="I113" s="176"/>
      <c r="K113" s="178"/>
    </row>
    <row r="114" spans="1:11" s="28" customFormat="1" x14ac:dyDescent="0.2">
      <c r="A114" s="96">
        <v>152</v>
      </c>
      <c r="B114" s="128" t="s">
        <v>410</v>
      </c>
      <c r="C114" s="129" t="s">
        <v>267</v>
      </c>
      <c r="D114" s="130">
        <v>10</v>
      </c>
      <c r="E114" s="131"/>
      <c r="F114" s="173">
        <v>101.33331333333335</v>
      </c>
      <c r="G114" s="175"/>
      <c r="H114" s="175"/>
      <c r="I114" s="176"/>
      <c r="K114" s="178"/>
    </row>
    <row r="115" spans="1:11" s="28" customFormat="1" x14ac:dyDescent="0.2">
      <c r="A115" s="96">
        <v>153</v>
      </c>
      <c r="B115" s="128" t="s">
        <v>306</v>
      </c>
      <c r="C115" s="129" t="s">
        <v>104</v>
      </c>
      <c r="D115" s="130">
        <v>6</v>
      </c>
      <c r="E115" s="131"/>
      <c r="F115" s="173">
        <v>602.10945800000002</v>
      </c>
      <c r="G115" s="175"/>
      <c r="H115" s="175"/>
      <c r="I115" s="176"/>
      <c r="K115" s="178"/>
    </row>
    <row r="116" spans="1:11" s="28" customFormat="1" x14ac:dyDescent="0.2">
      <c r="A116" s="96">
        <v>154</v>
      </c>
      <c r="B116" s="128" t="s">
        <v>414</v>
      </c>
      <c r="C116" s="129" t="s">
        <v>267</v>
      </c>
      <c r="D116" s="130">
        <v>1</v>
      </c>
      <c r="E116" s="131"/>
      <c r="F116" s="173">
        <v>79.43042233333334</v>
      </c>
      <c r="G116" s="175"/>
      <c r="H116" s="175"/>
      <c r="I116" s="176"/>
      <c r="K116" s="178"/>
    </row>
    <row r="117" spans="1:11" s="28" customFormat="1" x14ac:dyDescent="0.2">
      <c r="A117" s="145"/>
      <c r="B117" s="154"/>
      <c r="C117" s="155"/>
      <c r="D117" s="156"/>
      <c r="E117" s="157"/>
      <c r="F117" s="158"/>
      <c r="G117" s="177"/>
      <c r="H117" s="177"/>
      <c r="I117" s="177"/>
      <c r="K117" s="178"/>
    </row>
    <row r="118" spans="1:11" s="28" customFormat="1" ht="13.5" thickBot="1" x14ac:dyDescent="0.25">
      <c r="A118" s="145"/>
      <c r="B118" s="154"/>
      <c r="C118" s="155"/>
      <c r="D118" s="156"/>
      <c r="E118" s="157"/>
      <c r="F118" s="158"/>
      <c r="G118" s="159"/>
      <c r="H118" s="159"/>
      <c r="I118" s="159"/>
    </row>
    <row r="119" spans="1:11" ht="15.95" customHeight="1" thickBot="1" x14ac:dyDescent="0.25">
      <c r="A119" s="308"/>
      <c r="B119" s="309"/>
      <c r="C119" s="309"/>
      <c r="D119" s="309"/>
      <c r="E119" s="309"/>
      <c r="F119" s="309"/>
      <c r="G119" s="170"/>
      <c r="H119" s="171"/>
      <c r="I119" s="172"/>
    </row>
    <row r="120" spans="1:11" s="32" customFormat="1" ht="13.15" customHeight="1" thickBot="1" x14ac:dyDescent="0.3">
      <c r="A120" s="300" t="s">
        <v>307</v>
      </c>
      <c r="B120" s="301"/>
      <c r="C120" s="301"/>
      <c r="D120" s="301"/>
      <c r="E120" s="301"/>
      <c r="F120" s="160">
        <f>SUM(F5:F116)</f>
        <v>98558.145952333347</v>
      </c>
      <c r="G120" s="161"/>
      <c r="H120" s="162"/>
      <c r="I120" s="163"/>
      <c r="J120" s="31"/>
    </row>
    <row r="121" spans="1:11" ht="13.5" thickBot="1" x14ac:dyDescent="0.25">
      <c r="A121" s="300" t="s">
        <v>315</v>
      </c>
      <c r="B121" s="301"/>
      <c r="C121" s="301"/>
      <c r="D121" s="301"/>
      <c r="E121" s="301"/>
      <c r="F121" s="160">
        <f>13%*F120</f>
        <v>12812.558973803336</v>
      </c>
      <c r="G121" s="164"/>
      <c r="H121" s="165"/>
      <c r="I121" s="166"/>
    </row>
    <row r="122" spans="1:11" ht="13.5" thickBot="1" x14ac:dyDescent="0.25">
      <c r="A122" s="300" t="s">
        <v>308</v>
      </c>
      <c r="B122" s="301"/>
      <c r="C122" s="301"/>
      <c r="D122" s="301"/>
      <c r="E122" s="301"/>
      <c r="F122" s="160">
        <f>F120+F121</f>
        <v>111370.70492613668</v>
      </c>
      <c r="G122" s="164"/>
      <c r="H122" s="165"/>
      <c r="I122" s="166"/>
    </row>
    <row r="123" spans="1:11" ht="13.5" thickBot="1" x14ac:dyDescent="0.25">
      <c r="A123" s="300" t="s">
        <v>310</v>
      </c>
      <c r="B123" s="301"/>
      <c r="C123" s="301"/>
      <c r="D123" s="301"/>
      <c r="E123" s="301"/>
      <c r="F123" s="160">
        <f>F122/12</f>
        <v>9280.8920771780558</v>
      </c>
      <c r="G123" s="167"/>
      <c r="H123" s="168"/>
      <c r="I123" s="169"/>
    </row>
    <row r="125" spans="1:11" ht="76.5" customHeight="1" x14ac:dyDescent="0.2">
      <c r="A125" s="302" t="s">
        <v>309</v>
      </c>
      <c r="B125" s="302"/>
      <c r="C125" s="302"/>
      <c r="D125" s="302"/>
      <c r="E125" s="302"/>
      <c r="F125" s="302"/>
    </row>
    <row r="126" spans="1:11" ht="21" customHeight="1" x14ac:dyDescent="0.2">
      <c r="A126" s="302" t="s">
        <v>309</v>
      </c>
      <c r="B126" s="302"/>
      <c r="C126" s="302"/>
      <c r="D126" s="302"/>
      <c r="E126" s="302"/>
      <c r="F126" s="80"/>
    </row>
  </sheetData>
  <autoFilter ref="A3:F116"/>
  <mergeCells count="9">
    <mergeCell ref="A123:E123"/>
    <mergeCell ref="A125:F125"/>
    <mergeCell ref="A126:E126"/>
    <mergeCell ref="A2:F2"/>
    <mergeCell ref="A4:F4"/>
    <mergeCell ref="A119:F119"/>
    <mergeCell ref="A120:E120"/>
    <mergeCell ref="A121:E121"/>
    <mergeCell ref="A122:E122"/>
  </mergeCells>
  <conditionalFormatting sqref="A5:F118">
    <cfRule type="expression" dxfId="1" priority="1">
      <formula>EVEN(ROW())=ROW()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>
    <oddFooter>Página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view="pageBreakPreview" zoomScaleNormal="100" zoomScaleSheetLayoutView="100" workbookViewId="0">
      <selection activeCell="C8" sqref="C8"/>
    </sheetView>
  </sheetViews>
  <sheetFormatPr defaultColWidth="9" defaultRowHeight="12.75" x14ac:dyDescent="0.2"/>
  <cols>
    <col min="1" max="1" width="3.42578125" style="29" customWidth="1"/>
    <col min="2" max="2" width="56.42578125" style="29" customWidth="1"/>
    <col min="3" max="3" width="19.140625" style="29" customWidth="1"/>
    <col min="4" max="4" width="13.5703125" style="29" customWidth="1"/>
    <col min="5" max="5" width="19.85546875" style="29" bestFit="1" customWidth="1"/>
    <col min="6" max="16384" width="9" style="29"/>
  </cols>
  <sheetData>
    <row r="1" spans="1:8" ht="27" thickBot="1" x14ac:dyDescent="0.45">
      <c r="A1" s="89"/>
      <c r="B1" s="90"/>
      <c r="C1" s="102"/>
    </row>
    <row r="2" spans="1:8" x14ac:dyDescent="0.2">
      <c r="A2" s="303" t="s">
        <v>325</v>
      </c>
      <c r="B2" s="304"/>
      <c r="C2" s="305"/>
    </row>
    <row r="3" spans="1:8" ht="57.6" customHeight="1" x14ac:dyDescent="0.2">
      <c r="A3" s="91" t="s">
        <v>1</v>
      </c>
      <c r="B3" s="92" t="s">
        <v>326</v>
      </c>
      <c r="C3" s="95" t="s">
        <v>266</v>
      </c>
    </row>
    <row r="4" spans="1:8" ht="5.45" customHeight="1" x14ac:dyDescent="0.2">
      <c r="A4" s="306"/>
      <c r="B4" s="307"/>
      <c r="C4" s="310"/>
    </row>
    <row r="5" spans="1:8" s="28" customFormat="1" ht="24.6" customHeight="1" x14ac:dyDescent="0.2">
      <c r="A5" s="96">
        <v>1</v>
      </c>
      <c r="B5" s="97" t="s">
        <v>323</v>
      </c>
      <c r="C5" s="98">
        <f>'ENCARTE B (M.O. residente) '!E136</f>
        <v>706781.99999999988</v>
      </c>
    </row>
    <row r="6" spans="1:8" s="28" customFormat="1" ht="26.45" customHeight="1" x14ac:dyDescent="0.2">
      <c r="A6" s="96">
        <v>2</v>
      </c>
      <c r="B6" s="97" t="s">
        <v>324</v>
      </c>
      <c r="C6" s="98">
        <f>'Peças Reposição (Plan_CD)'!F122</f>
        <v>111370.70492613668</v>
      </c>
    </row>
    <row r="7" spans="1:8" s="28" customFormat="1" ht="21.95" customHeight="1" thickBot="1" x14ac:dyDescent="0.3">
      <c r="A7" s="145">
        <v>3</v>
      </c>
      <c r="B7" s="146" t="s">
        <v>488</v>
      </c>
      <c r="C7" s="182">
        <v>20781.759999999998</v>
      </c>
    </row>
    <row r="8" spans="1:8" s="32" customFormat="1" ht="25.5" customHeight="1" thickBot="1" x14ac:dyDescent="0.3">
      <c r="A8" s="300" t="s">
        <v>327</v>
      </c>
      <c r="B8" s="301"/>
      <c r="C8" s="99">
        <f>SUM(C5:C7)</f>
        <v>838934.46492613654</v>
      </c>
      <c r="D8" s="31"/>
      <c r="E8" s="103"/>
      <c r="F8" s="31"/>
      <c r="G8" s="31"/>
      <c r="H8" s="31"/>
    </row>
    <row r="9" spans="1:8" ht="24.75" customHeight="1" thickBot="1" x14ac:dyDescent="0.25">
      <c r="A9" s="300" t="s">
        <v>328</v>
      </c>
      <c r="B9" s="301"/>
      <c r="C9" s="99">
        <f>C8/12</f>
        <v>69911.205410511378</v>
      </c>
    </row>
  </sheetData>
  <autoFilter ref="A3:C6"/>
  <mergeCells count="4">
    <mergeCell ref="A9:B9"/>
    <mergeCell ref="A2:C2"/>
    <mergeCell ref="A4:C4"/>
    <mergeCell ref="A8:B8"/>
  </mergeCells>
  <conditionalFormatting sqref="A5:C7">
    <cfRule type="expression" dxfId="0" priority="1">
      <formula>EVEN(ROW())=ROW()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Encarte A (M.O. não residente)</vt:lpstr>
      <vt:lpstr>ENCARTE B (M.O. residente) </vt:lpstr>
      <vt:lpstr>Material Equip. Básico Resumido</vt:lpstr>
      <vt:lpstr>EPI </vt:lpstr>
      <vt:lpstr>Uniformes</vt:lpstr>
      <vt:lpstr>Peças Reposição (Plan_CD)</vt:lpstr>
      <vt:lpstr>RESUMO</vt:lpstr>
      <vt:lpstr>'ENCARTE B (M.O. residente) '!Area_de_impressao</vt:lpstr>
      <vt:lpstr>'Peças Reposição (Plan_CD)'!Area_de_impressao</vt:lpstr>
      <vt:lpstr>RESUMO!Area_de_impressao</vt:lpstr>
    </vt:vector>
  </TitlesOfParts>
  <Company>Ministério da Educação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Reny Gleyser Nogueira Da Silva</dc:creator>
  <cp:lastModifiedBy>Kayo</cp:lastModifiedBy>
  <cp:revision/>
  <cp:lastPrinted>2019-07-19T19:01:27Z</cp:lastPrinted>
  <dcterms:created xsi:type="dcterms:W3CDTF">2019-01-11T19:00:03Z</dcterms:created>
  <dcterms:modified xsi:type="dcterms:W3CDTF">2020-11-03T14:58:16Z</dcterms:modified>
</cp:coreProperties>
</file>